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30" yWindow="435" windowWidth="10875" windowHeight="9735" activeTab="2"/>
  </bookViews>
  <sheets>
    <sheet name="Krycí list" sheetId="1" r:id="rId1"/>
    <sheet name="Rekapitulace" sheetId="2" r:id="rId2"/>
    <sheet name="Položky" sheetId="3" r:id="rId3"/>
  </sheets>
  <definedNames>
    <definedName name="cisloobjektu">'Krycí list'!$A$5</definedName>
    <definedName name="cislostavby">'Krycí list'!$A$7</definedName>
    <definedName name="Datum">'Krycí list'!$B$27</definedName>
    <definedName name="Dil">'Rekapitulace'!$A$6</definedName>
    <definedName name="Dodavka">'Rekapitulace'!$G$8</definedName>
    <definedName name="Dodavka0">'Položky'!#REF!</definedName>
    <definedName name="HSV">'Rekapitulace'!$E$8</definedName>
    <definedName name="HSV0">'Položky'!#REF!</definedName>
    <definedName name="HZS">'Rekapitulace'!$I$8</definedName>
    <definedName name="HZS0">'Položky'!#REF!</definedName>
    <definedName name="JKSO">'Krycí list'!$G$2</definedName>
    <definedName name="MJ">'Krycí list'!$G$5</definedName>
    <definedName name="Mont">'Rekapitulace'!$H$8</definedName>
    <definedName name="Montaz0">'Položky'!#REF!</definedName>
    <definedName name="NazevDilu">'Rekapitulace'!$B$6</definedName>
    <definedName name="nazevobjektu">'Krycí list'!$C$5</definedName>
    <definedName name="nazevstavby">'Krycí list'!$C$7</definedName>
    <definedName name="_xlnm.Print_Titles" localSheetId="2">'Položky'!$1:$6</definedName>
    <definedName name="_xlnm.Print_Titles" localSheetId="1">'Rekapitulace'!$1:$6</definedName>
    <definedName name="Objednatel">'Krycí list'!$C$10</definedName>
    <definedName name="_xlnm.Print_Area" localSheetId="0">'Krycí list'!$A$1:$G$45</definedName>
    <definedName name="_xlnm.Print_Area" localSheetId="2">'Položky'!$A$1:$G$27</definedName>
    <definedName name="_xlnm.Print_Area" localSheetId="1">'Rekapitulace'!$A$1:$I$16</definedName>
    <definedName name="PocetMJ">'Krycí list'!$G$6</definedName>
    <definedName name="Poznamka">'Krycí list'!$B$37</definedName>
    <definedName name="Projektant">'Krycí list'!$C$8</definedName>
    <definedName name="PSV">'Rekapitulace'!$F$8</definedName>
    <definedName name="PSV0">'Položky'!#REF!</definedName>
    <definedName name="SazbaDPH1">'Krycí list'!$C$30</definedName>
    <definedName name="SazbaDPH2">'Krycí list'!$C$32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'Rekapitulace'!$H$15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</definedNames>
  <calcPr fullCalcOnLoad="1"/>
</workbook>
</file>

<file path=xl/sharedStrings.xml><?xml version="1.0" encoding="utf-8"?>
<sst xmlns="http://schemas.openxmlformats.org/spreadsheetml/2006/main" count="147" uniqueCount="101">
  <si>
    <t>POLOŽKOVÝ ROZPOČET</t>
  </si>
  <si>
    <t>Rozpočet</t>
  </si>
  <si>
    <t xml:space="preserve">JKSO </t>
  </si>
  <si>
    <t>Objekt</t>
  </si>
  <si>
    <t>Název objektu</t>
  </si>
  <si>
    <t xml:space="preserve">SKP </t>
  </si>
  <si>
    <t xml:space="preserve">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</si>
  <si>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</si>
  <si>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</si>
  <si>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</si>
  <si>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</si>
  <si>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</si>
  <si>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</si>
  <si>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</si>
  <si>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</si>
  <si>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</si>
  <si>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</si>
  <si>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</si>
  <si>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</si>
  <si>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</si>
  <si>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</si>
  <si>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</si>
  <si>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</si>
  <si>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</si>
  <si>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</si>
  <si>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</si>
  <si>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</si>
  <si>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</si>
  <si>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</si>
  <si>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</si>
  <si>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</si>
  <si>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</si>
  <si>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</si>
  <si>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</si>
  <si>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</si>
  <si>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</si>
  <si>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</si>
  <si>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</si>
  <si>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</si>
  <si>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</si>
  <si>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</si>
  <si>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</si>
  <si>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</si>
  <si>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</si>
  <si>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</si>
  <si>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</si>
  <si>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</si>
  <si>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</si>
  <si>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</si>
  <si>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>Stavba :</t>
  </si>
  <si>
    <t>Rozpočet :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</si>
  <si>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</si>
  <si>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</si>
  <si>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</si>
  <si>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</si>
  <si>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</si>
  <si>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</si>
  <si>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</si>
  <si>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</si>
  <si>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</si>
  <si>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</si>
  <si>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</si>
  <si>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</si>
  <si>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</si>
  <si>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</si>
  <si>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 xml:space="preserve">Položkový rozpočet 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</si>
  <si>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</si>
  <si>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</si>
  <si>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</si>
  <si>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</si>
  <si>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</si>
  <si>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</si>
  <si>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</si>
  <si>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</si>
  <si>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</si>
  <si>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Celkem za</t>
  </si>
  <si>
    <t>vybavení koupelen</t>
  </si>
  <si>
    <t>796</t>
  </si>
  <si>
    <t>Vnitřní vybavení</t>
  </si>
  <si>
    <t>796000001.XP</t>
  </si>
  <si>
    <t>Montáž a dodávka výklopného zrcadla montované na hmoždinky</t>
  </si>
  <si>
    <t>kus</t>
  </si>
  <si>
    <t>dle tech popisu 400/600 mm</t>
  </si>
  <si>
    <t>1.PP:24</t>
  </si>
  <si>
    <t>1.NP:13</t>
  </si>
  <si>
    <t>2.NP:29</t>
  </si>
  <si>
    <t>3.NP:20</t>
  </si>
  <si>
    <t>796000002.XP</t>
  </si>
  <si>
    <t>Montáž a dodávka čtyřháčku montované na hmoždinky</t>
  </si>
  <si>
    <t>dle tech popisu referenční výrobek SA-line CIRCLE</t>
  </si>
  <si>
    <t>1.PP:42</t>
  </si>
  <si>
    <t>2.NP:52</t>
  </si>
  <si>
    <t>3.NP:36</t>
  </si>
  <si>
    <t>796000003.XP</t>
  </si>
  <si>
    <t>Montáž a dodávka police montované na hmoždinky</t>
  </si>
  <si>
    <t xml:space="preserve">dle tech popisu referenční výrobek </t>
  </si>
  <si>
    <t>998767203R00</t>
  </si>
  <si>
    <t xml:space="preserve">Přesun hmot pro zámečnické konstr., výšky do 24 m </t>
  </si>
  <si>
    <t>Zařízení staveniště</t>
  </si>
  <si>
    <t>Kompletační činnost (IČD)</t>
  </si>
  <si>
    <t>Domov pro seniory Cvičebná 2447/9, Praha 6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</si>
</sst>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0.0"/>
    <numFmt numFmtId="166" formatCode="#,##0\ &quot;Kč&quot;"/>
  </numFmts>
  <fonts count="58">
    <font>
      <sz val="10"/>
      <name val="Arial CE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 CE"/>
      <family val="2"/>
    </font>
    <font>
      <sz val="8"/>
      <name val="Arial"/>
      <family val="2"/>
    </font>
    <font>
      <sz val="8"/>
      <color indexed="17"/>
      <name val="Arial"/>
      <family val="2"/>
    </font>
    <font>
      <sz val="10"/>
      <color indexed="17"/>
      <name val="Arial"/>
      <family val="2"/>
    </font>
    <font>
      <sz val="8"/>
      <color indexed="9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i/>
      <sz val="8"/>
      <name val="Arial CE"/>
      <family val="2"/>
    </font>
    <font>
      <i/>
      <sz val="9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/>
      <right style="thin"/>
      <top/>
      <bottom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medium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/>
      <right/>
      <top/>
      <bottom style="thin"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/>
    </border>
    <border>
      <left/>
      <right style="medium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/>
      <right style="medium"/>
      <top style="thin"/>
      <bottom style="medium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dotted"/>
      <bottom/>
    </border>
    <border>
      <left style="thin"/>
      <right style="medium"/>
      <top/>
      <bottom/>
    </border>
    <border>
      <left style="thin"/>
      <right/>
      <top style="thin"/>
      <bottom style="medium"/>
    </border>
    <border>
      <left style="double"/>
      <right/>
      <top style="double"/>
      <bottom/>
    </border>
    <border>
      <left/>
      <right style="thin"/>
      <top style="double"/>
      <bottom/>
    </border>
    <border>
      <left style="double"/>
      <right/>
      <top/>
      <bottom style="double"/>
    </border>
    <border>
      <left/>
      <right style="thin"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  <border>
      <left style="thin"/>
      <right/>
      <top style="dotted"/>
      <bottom/>
    </border>
    <border>
      <left/>
      <right style="thin"/>
      <top style="dotted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0" borderId="0" applyNumberFormat="0" applyBorder="0" applyAlignment="0" applyProtection="0"/>
    <xf numFmtId="0" fontId="4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1" fillId="0" borderId="7" applyNumberFormat="0" applyFill="0" applyAlignment="0" applyProtection="0"/>
    <xf numFmtId="0" fontId="52" fillId="24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5" borderId="8" applyNumberFormat="0" applyAlignment="0" applyProtection="0"/>
    <xf numFmtId="0" fontId="55" fillId="26" borderId="8" applyNumberFormat="0" applyAlignment="0" applyProtection="0"/>
    <xf numFmtId="0" fontId="56" fillId="26" borderId="9" applyNumberFormat="0" applyAlignment="0" applyProtection="0"/>
    <xf numFmtId="0" fontId="57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232">
    <xf numFmtId="0" fontId="0" fillId="0" borderId="0" xfId="0" applyAlignment="1">
      <alignment/>
    </xf>
    <xf numFmtId="0" fontId="2" fillId="0" borderId="10" xfId="0" applyFont="1" applyBorder="1" applyAlignment="1">
      <alignment horizontal="centerContinuous" vertical="top"/>
    </xf>
    <xf numFmtId="0" fontId="3" fillId="0" borderId="10" xfId="0" applyFont="1" applyBorder="1" applyAlignment="1">
      <alignment horizontal="centerContinuous"/>
    </xf>
    <xf numFmtId="0" fontId="4" fillId="33" borderId="11" xfId="0" applyFont="1" applyFill="1" applyBorder="1" applyAlignment="1">
      <alignment horizontal="left"/>
    </xf>
    <xf numFmtId="0" fontId="5" fillId="33" borderId="12" xfId="0" applyFont="1" applyFill="1" applyBorder="1" applyAlignment="1">
      <alignment horizontal="centerContinuous"/>
    </xf>
    <xf numFmtId="0" fontId="6" fillId="33" borderId="13" xfId="0" applyFont="1" applyFill="1" applyBorder="1" applyAlignment="1">
      <alignment horizontal="left"/>
    </xf>
    <xf numFmtId="0" fontId="5" fillId="0" borderId="14" xfId="0" applyFont="1" applyBorder="1" applyAlignment="1">
      <alignment/>
    </xf>
    <xf numFmtId="49" fontId="5" fillId="0" borderId="15" xfId="0" applyNumberFormat="1" applyFont="1" applyBorder="1" applyAlignment="1">
      <alignment horizontal="left"/>
    </xf>
    <xf numFmtId="0" fontId="3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 horizontal="left"/>
    </xf>
    <xf numFmtId="0" fontId="4" fillId="0" borderId="16" xfId="0" applyFont="1" applyBorder="1" applyAlignment="1">
      <alignment/>
    </xf>
    <xf numFmtId="49" fontId="5" fillId="0" borderId="20" xfId="0" applyNumberFormat="1" applyFont="1" applyBorder="1" applyAlignment="1">
      <alignment horizontal="left"/>
    </xf>
    <xf numFmtId="49" fontId="4" fillId="33" borderId="16" xfId="0" applyNumberFormat="1" applyFont="1" applyFill="1" applyBorder="1" applyAlignment="1">
      <alignment/>
    </xf>
    <xf numFmtId="49" fontId="3" fillId="33" borderId="17" xfId="0" applyNumberFormat="1" applyFont="1" applyFill="1" applyBorder="1" applyAlignment="1">
      <alignment/>
    </xf>
    <xf numFmtId="0" fontId="4" fillId="33" borderId="18" xfId="0" applyFont="1" applyFill="1" applyBorder="1" applyAlignment="1">
      <alignment/>
    </xf>
    <xf numFmtId="0" fontId="3" fillId="33" borderId="18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3" fontId="5" fillId="0" borderId="20" xfId="0" applyNumberFormat="1" applyFont="1" applyBorder="1" applyAlignment="1">
      <alignment horizontal="left"/>
    </xf>
    <xf numFmtId="0" fontId="0" fillId="0" borderId="0" xfId="0" applyFill="1" applyAlignment="1">
      <alignment/>
    </xf>
    <xf numFmtId="49" fontId="4" fillId="33" borderId="21" xfId="0" applyNumberFormat="1" applyFont="1" applyFill="1" applyBorder="1" applyAlignment="1">
      <alignment/>
    </xf>
    <xf numFmtId="49" fontId="3" fillId="33" borderId="22" xfId="0" applyNumberFormat="1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49" fontId="5" fillId="0" borderId="19" xfId="0" applyNumberFormat="1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19" xfId="0" applyNumberFormat="1" applyFont="1" applyBorder="1" applyAlignment="1">
      <alignment/>
    </xf>
    <xf numFmtId="0" fontId="5" fillId="0" borderId="24" xfId="0" applyNumberFormat="1" applyFont="1" applyBorder="1" applyAlignment="1">
      <alignment horizontal="left"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5" fillId="0" borderId="24" xfId="0" applyFont="1" applyBorder="1" applyAlignment="1">
      <alignment horizontal="left"/>
    </xf>
    <xf numFmtId="0" fontId="0" fillId="0" borderId="0" xfId="0" applyBorder="1" applyAlignment="1">
      <alignment/>
    </xf>
    <xf numFmtId="0" fontId="5" fillId="0" borderId="19" xfId="0" applyFont="1" applyFill="1" applyBorder="1" applyAlignment="1">
      <alignment/>
    </xf>
    <xf numFmtId="0" fontId="5" fillId="0" borderId="24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19" xfId="0" applyFont="1" applyBorder="1" applyAlignment="1">
      <alignment/>
    </xf>
    <xf numFmtId="0" fontId="5" fillId="0" borderId="24" xfId="0" applyFont="1" applyBorder="1" applyAlignment="1">
      <alignment/>
    </xf>
    <xf numFmtId="3" fontId="0" fillId="0" borderId="0" xfId="0" applyNumberFormat="1" applyAlignment="1">
      <alignment/>
    </xf>
    <xf numFmtId="0" fontId="5" fillId="0" borderId="16" xfId="0" applyFont="1" applyBorder="1" applyAlignment="1">
      <alignment/>
    </xf>
    <xf numFmtId="0" fontId="5" fillId="0" borderId="14" xfId="0" applyFont="1" applyBorder="1" applyAlignment="1">
      <alignment horizontal="left"/>
    </xf>
    <xf numFmtId="0" fontId="5" fillId="0" borderId="25" xfId="0" applyFont="1" applyBorder="1" applyAlignment="1">
      <alignment horizontal="left"/>
    </xf>
    <xf numFmtId="0" fontId="2" fillId="0" borderId="26" xfId="0" applyFont="1" applyBorder="1" applyAlignment="1">
      <alignment horizontal="centerContinuous" vertical="center"/>
    </xf>
    <xf numFmtId="0" fontId="7" fillId="0" borderId="27" xfId="0" applyFont="1" applyBorder="1" applyAlignment="1">
      <alignment horizontal="centerContinuous" vertical="center"/>
    </xf>
    <xf numFmtId="0" fontId="3" fillId="0" borderId="27" xfId="0" applyFont="1" applyBorder="1" applyAlignment="1">
      <alignment horizontal="centerContinuous" vertical="center"/>
    </xf>
    <xf numFmtId="0" fontId="3" fillId="0" borderId="28" xfId="0" applyFont="1" applyBorder="1" applyAlignment="1">
      <alignment horizontal="centerContinuous" vertical="center"/>
    </xf>
    <xf numFmtId="0" fontId="4" fillId="33" borderId="29" xfId="0" applyFont="1" applyFill="1" applyBorder="1" applyAlignment="1">
      <alignment horizontal="left"/>
    </xf>
    <xf numFmtId="0" fontId="3" fillId="33" borderId="30" xfId="0" applyFont="1" applyFill="1" applyBorder="1" applyAlignment="1">
      <alignment horizontal="left"/>
    </xf>
    <xf numFmtId="0" fontId="3" fillId="33" borderId="31" xfId="0" applyFont="1" applyFill="1" applyBorder="1" applyAlignment="1">
      <alignment horizontal="centerContinuous"/>
    </xf>
    <xf numFmtId="0" fontId="4" fillId="33" borderId="30" xfId="0" applyFont="1" applyFill="1" applyBorder="1" applyAlignment="1">
      <alignment horizontal="centerContinuous"/>
    </xf>
    <xf numFmtId="0" fontId="3" fillId="33" borderId="30" xfId="0" applyFont="1" applyFill="1" applyBorder="1" applyAlignment="1">
      <alignment horizontal="centerContinuous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3" fontId="3" fillId="0" borderId="15" xfId="0" applyNumberFormat="1" applyFont="1" applyBorder="1" applyAlignment="1">
      <alignment/>
    </xf>
    <xf numFmtId="0" fontId="3" fillId="0" borderId="11" xfId="0" applyFont="1" applyBorder="1" applyAlignment="1">
      <alignment/>
    </xf>
    <xf numFmtId="3" fontId="3" fillId="0" borderId="13" xfId="0" applyNumberFormat="1" applyFont="1" applyBorder="1" applyAlignment="1">
      <alignment/>
    </xf>
    <xf numFmtId="0" fontId="3" fillId="0" borderId="12" xfId="0" applyFont="1" applyBorder="1" applyAlignment="1">
      <alignment/>
    </xf>
    <xf numFmtId="3" fontId="3" fillId="0" borderId="18" xfId="0" applyNumberFormat="1" applyFont="1" applyBorder="1" applyAlignment="1">
      <alignment/>
    </xf>
    <xf numFmtId="0" fontId="3" fillId="0" borderId="17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3" xfId="0" applyFont="1" applyBorder="1" applyAlignment="1">
      <alignment shrinkToFit="1"/>
    </xf>
    <xf numFmtId="0" fontId="3" fillId="0" borderId="35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0" xfId="0" applyFont="1" applyBorder="1" applyAlignment="1">
      <alignment/>
    </xf>
    <xf numFmtId="3" fontId="3" fillId="0" borderId="36" xfId="0" applyNumberFormat="1" applyFont="1" applyBorder="1" applyAlignment="1">
      <alignment/>
    </xf>
    <xf numFmtId="0" fontId="3" fillId="0" borderId="37" xfId="0" applyFont="1" applyBorder="1" applyAlignment="1">
      <alignment/>
    </xf>
    <xf numFmtId="3" fontId="3" fillId="0" borderId="38" xfId="0" applyNumberFormat="1" applyFont="1" applyBorder="1" applyAlignment="1">
      <alignment/>
    </xf>
    <xf numFmtId="0" fontId="3" fillId="0" borderId="39" xfId="0" applyFont="1" applyBorder="1" applyAlignment="1">
      <alignment/>
    </xf>
    <xf numFmtId="0" fontId="4" fillId="33" borderId="11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4" fillId="33" borderId="40" xfId="0" applyFont="1" applyFill="1" applyBorder="1" applyAlignment="1">
      <alignment/>
    </xf>
    <xf numFmtId="0" fontId="4" fillId="33" borderId="41" xfId="0" applyFont="1" applyFill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0" xfId="0" applyFont="1" applyBorder="1" applyAlignment="1">
      <alignment horizontal="right"/>
    </xf>
    <xf numFmtId="164" fontId="3" fillId="0" borderId="0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/>
    </xf>
    <xf numFmtId="165" fontId="3" fillId="0" borderId="48" xfId="0" applyNumberFormat="1" applyFont="1" applyBorder="1" applyAlignment="1">
      <alignment horizontal="right"/>
    </xf>
    <xf numFmtId="0" fontId="3" fillId="0" borderId="48" xfId="0" applyFont="1" applyBorder="1" applyAlignment="1">
      <alignment/>
    </xf>
    <xf numFmtId="0" fontId="3" fillId="0" borderId="18" xfId="0" applyFont="1" applyBorder="1" applyAlignment="1">
      <alignment/>
    </xf>
    <xf numFmtId="165" fontId="3" fillId="0" borderId="17" xfId="0" applyNumberFormat="1" applyFont="1" applyBorder="1" applyAlignment="1">
      <alignment horizontal="right"/>
    </xf>
    <xf numFmtId="0" fontId="7" fillId="33" borderId="37" xfId="0" applyFont="1" applyFill="1" applyBorder="1" applyAlignment="1">
      <alignment/>
    </xf>
    <xf numFmtId="0" fontId="7" fillId="33" borderId="38" xfId="0" applyFont="1" applyFill="1" applyBorder="1" applyAlignment="1">
      <alignment/>
    </xf>
    <xf numFmtId="0" fontId="7" fillId="33" borderId="39" xfId="0" applyFont="1" applyFill="1" applyBorder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justify"/>
    </xf>
    <xf numFmtId="0" fontId="4" fillId="0" borderId="49" xfId="46" applyFont="1" applyBorder="1">
      <alignment/>
      <protection/>
    </xf>
    <xf numFmtId="0" fontId="3" fillId="0" borderId="49" xfId="46" applyFont="1" applyBorder="1">
      <alignment/>
      <protection/>
    </xf>
    <xf numFmtId="0" fontId="3" fillId="0" borderId="49" xfId="46" applyFont="1" applyBorder="1" applyAlignment="1">
      <alignment horizontal="right"/>
      <protection/>
    </xf>
    <xf numFmtId="0" fontId="3" fillId="0" borderId="50" xfId="46" applyFont="1" applyBorder="1">
      <alignment/>
      <protection/>
    </xf>
    <xf numFmtId="0" fontId="3" fillId="0" borderId="49" xfId="0" applyNumberFormat="1" applyFont="1" applyBorder="1" applyAlignment="1">
      <alignment horizontal="left"/>
    </xf>
    <xf numFmtId="0" fontId="3" fillId="0" borderId="51" xfId="0" applyNumberFormat="1" applyFont="1" applyBorder="1" applyAlignment="1">
      <alignment/>
    </xf>
    <xf numFmtId="0" fontId="4" fillId="0" borderId="52" xfId="46" applyFont="1" applyBorder="1">
      <alignment/>
      <protection/>
    </xf>
    <xf numFmtId="0" fontId="3" fillId="0" borderId="52" xfId="46" applyFont="1" applyBorder="1">
      <alignment/>
      <protection/>
    </xf>
    <xf numFmtId="0" fontId="3" fillId="0" borderId="52" xfId="46" applyFont="1" applyBorder="1" applyAlignment="1">
      <alignment horizontal="right"/>
      <protection/>
    </xf>
    <xf numFmtId="49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49" fontId="4" fillId="33" borderId="29" xfId="0" applyNumberFormat="1" applyFont="1" applyFill="1" applyBorder="1" applyAlignment="1">
      <alignment horizontal="center"/>
    </xf>
    <xf numFmtId="0" fontId="4" fillId="33" borderId="30" xfId="0" applyFont="1" applyFill="1" applyBorder="1" applyAlignment="1">
      <alignment horizontal="center"/>
    </xf>
    <xf numFmtId="0" fontId="4" fillId="33" borderId="31" xfId="0" applyFont="1" applyFill="1" applyBorder="1" applyAlignment="1">
      <alignment horizontal="center"/>
    </xf>
    <xf numFmtId="0" fontId="4" fillId="33" borderId="53" xfId="0" applyFont="1" applyFill="1" applyBorder="1" applyAlignment="1">
      <alignment horizontal="center"/>
    </xf>
    <xf numFmtId="0" fontId="4" fillId="33" borderId="54" xfId="0" applyFont="1" applyFill="1" applyBorder="1" applyAlignment="1">
      <alignment horizontal="center"/>
    </xf>
    <xf numFmtId="0" fontId="4" fillId="33" borderId="55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3" fontId="3" fillId="0" borderId="43" xfId="0" applyNumberFormat="1" applyFont="1" applyBorder="1" applyAlignment="1">
      <alignment/>
    </xf>
    <xf numFmtId="0" fontId="4" fillId="33" borderId="29" xfId="0" applyFont="1" applyFill="1" applyBorder="1" applyAlignment="1">
      <alignment/>
    </xf>
    <xf numFmtId="0" fontId="4" fillId="33" borderId="30" xfId="0" applyFont="1" applyFill="1" applyBorder="1" applyAlignment="1">
      <alignment/>
    </xf>
    <xf numFmtId="3" fontId="4" fillId="33" borderId="31" xfId="0" applyNumberFormat="1" applyFont="1" applyFill="1" applyBorder="1" applyAlignment="1">
      <alignment/>
    </xf>
    <xf numFmtId="3" fontId="4" fillId="33" borderId="53" xfId="0" applyNumberFormat="1" applyFont="1" applyFill="1" applyBorder="1" applyAlignment="1">
      <alignment/>
    </xf>
    <xf numFmtId="3" fontId="4" fillId="33" borderId="54" xfId="0" applyNumberFormat="1" applyFont="1" applyFill="1" applyBorder="1" applyAlignment="1">
      <alignment/>
    </xf>
    <xf numFmtId="3" fontId="4" fillId="33" borderId="55" xfId="0" applyNumberFormat="1" applyFont="1" applyFill="1" applyBorder="1" applyAlignment="1">
      <alignment/>
    </xf>
    <xf numFmtId="0" fontId="10" fillId="0" borderId="0" xfId="0" applyFont="1" applyAlignment="1">
      <alignment/>
    </xf>
    <xf numFmtId="3" fontId="2" fillId="0" borderId="0" xfId="0" applyNumberFormat="1" applyFont="1" applyAlignment="1">
      <alignment horizontal="centerContinuous"/>
    </xf>
    <xf numFmtId="0" fontId="3" fillId="33" borderId="41" xfId="0" applyFont="1" applyFill="1" applyBorder="1" applyAlignment="1">
      <alignment/>
    </xf>
    <xf numFmtId="0" fontId="4" fillId="33" borderId="56" xfId="0" applyFont="1" applyFill="1" applyBorder="1" applyAlignment="1">
      <alignment horizontal="right"/>
    </xf>
    <xf numFmtId="0" fontId="4" fillId="33" borderId="13" xfId="0" applyFont="1" applyFill="1" applyBorder="1" applyAlignment="1">
      <alignment horizontal="right"/>
    </xf>
    <xf numFmtId="0" fontId="4" fillId="33" borderId="12" xfId="0" applyFont="1" applyFill="1" applyBorder="1" applyAlignment="1">
      <alignment horizontal="center"/>
    </xf>
    <xf numFmtId="4" fontId="6" fillId="33" borderId="13" xfId="0" applyNumberFormat="1" applyFont="1" applyFill="1" applyBorder="1" applyAlignment="1">
      <alignment horizontal="right"/>
    </xf>
    <xf numFmtId="4" fontId="6" fillId="33" borderId="41" xfId="0" applyNumberFormat="1" applyFont="1" applyFill="1" applyBorder="1" applyAlignment="1">
      <alignment horizontal="right"/>
    </xf>
    <xf numFmtId="0" fontId="3" fillId="0" borderId="25" xfId="0" applyFont="1" applyBorder="1" applyAlignment="1">
      <alignment/>
    </xf>
    <xf numFmtId="3" fontId="3" fillId="0" borderId="34" xfId="0" applyNumberFormat="1" applyFont="1" applyBorder="1" applyAlignment="1">
      <alignment horizontal="right"/>
    </xf>
    <xf numFmtId="165" fontId="3" fillId="0" borderId="19" xfId="0" applyNumberFormat="1" applyFont="1" applyBorder="1" applyAlignment="1">
      <alignment horizontal="right"/>
    </xf>
    <xf numFmtId="3" fontId="3" fillId="0" borderId="44" xfId="0" applyNumberFormat="1" applyFont="1" applyBorder="1" applyAlignment="1">
      <alignment horizontal="right"/>
    </xf>
    <xf numFmtId="4" fontId="3" fillId="0" borderId="33" xfId="0" applyNumberFormat="1" applyFont="1" applyBorder="1" applyAlignment="1">
      <alignment horizontal="right"/>
    </xf>
    <xf numFmtId="3" fontId="3" fillId="0" borderId="25" xfId="0" applyNumberFormat="1" applyFont="1" applyBorder="1" applyAlignment="1">
      <alignment horizontal="right"/>
    </xf>
    <xf numFmtId="0" fontId="3" fillId="33" borderId="37" xfId="0" applyFont="1" applyFill="1" applyBorder="1" applyAlignment="1">
      <alignment/>
    </xf>
    <xf numFmtId="0" fontId="4" fillId="33" borderId="38" xfId="0" applyFont="1" applyFill="1" applyBorder="1" applyAlignment="1">
      <alignment/>
    </xf>
    <xf numFmtId="0" fontId="3" fillId="33" borderId="38" xfId="0" applyFont="1" applyFill="1" applyBorder="1" applyAlignment="1">
      <alignment/>
    </xf>
    <xf numFmtId="4" fontId="3" fillId="33" borderId="57" xfId="0" applyNumberFormat="1" applyFont="1" applyFill="1" applyBorder="1" applyAlignment="1">
      <alignment/>
    </xf>
    <xf numFmtId="4" fontId="3" fillId="33" borderId="37" xfId="0" applyNumberFormat="1" applyFont="1" applyFill="1" applyBorder="1" applyAlignment="1">
      <alignment/>
    </xf>
    <xf numFmtId="4" fontId="3" fillId="33" borderId="38" xfId="0" applyNumberFormat="1" applyFont="1" applyFill="1" applyBorder="1" applyAlignment="1">
      <alignment/>
    </xf>
    <xf numFmtId="3" fontId="11" fillId="0" borderId="0" xfId="0" applyNumberFormat="1" applyFont="1" applyAlignment="1">
      <alignment/>
    </xf>
    <xf numFmtId="4" fontId="11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46">
      <alignment/>
      <protection/>
    </xf>
    <xf numFmtId="0" fontId="3" fillId="0" borderId="0" xfId="46" applyFont="1">
      <alignment/>
      <protection/>
    </xf>
    <xf numFmtId="0" fontId="13" fillId="0" borderId="0" xfId="46" applyFont="1" applyAlignment="1">
      <alignment horizontal="centerContinuous"/>
      <protection/>
    </xf>
    <xf numFmtId="0" fontId="14" fillId="0" borderId="0" xfId="46" applyFont="1" applyAlignment="1">
      <alignment horizontal="centerContinuous"/>
      <protection/>
    </xf>
    <xf numFmtId="0" fontId="14" fillId="0" borderId="0" xfId="46" applyFont="1" applyAlignment="1">
      <alignment horizontal="right"/>
      <protection/>
    </xf>
    <xf numFmtId="0" fontId="5" fillId="0" borderId="50" xfId="46" applyFont="1" applyBorder="1" applyAlignment="1">
      <alignment horizontal="right"/>
      <protection/>
    </xf>
    <xf numFmtId="0" fontId="3" fillId="0" borderId="49" xfId="46" applyFont="1" applyBorder="1" applyAlignment="1">
      <alignment horizontal="left"/>
      <protection/>
    </xf>
    <xf numFmtId="0" fontId="3" fillId="0" borderId="51" xfId="46" applyFont="1" applyBorder="1">
      <alignment/>
      <protection/>
    </xf>
    <xf numFmtId="0" fontId="5" fillId="0" borderId="0" xfId="46" applyFont="1">
      <alignment/>
      <protection/>
    </xf>
    <xf numFmtId="0" fontId="3" fillId="0" borderId="0" xfId="46" applyFont="1" applyAlignment="1">
      <alignment horizontal="right"/>
      <protection/>
    </xf>
    <xf numFmtId="0" fontId="3" fillId="0" borderId="0" xfId="46" applyFont="1" applyAlignment="1">
      <alignment/>
      <protection/>
    </xf>
    <xf numFmtId="49" fontId="5" fillId="33" borderId="19" xfId="46" applyNumberFormat="1" applyFont="1" applyFill="1" applyBorder="1">
      <alignment/>
      <protection/>
    </xf>
    <xf numFmtId="0" fontId="5" fillId="33" borderId="17" xfId="46" applyFont="1" applyFill="1" applyBorder="1" applyAlignment="1">
      <alignment horizontal="center"/>
      <protection/>
    </xf>
    <xf numFmtId="0" fontId="5" fillId="33" borderId="17" xfId="46" applyNumberFormat="1" applyFont="1" applyFill="1" applyBorder="1" applyAlignment="1">
      <alignment horizontal="center"/>
      <protection/>
    </xf>
    <xf numFmtId="0" fontId="5" fillId="33" borderId="19" xfId="46" applyFont="1" applyFill="1" applyBorder="1" applyAlignment="1">
      <alignment horizontal="center"/>
      <protection/>
    </xf>
    <xf numFmtId="0" fontId="4" fillId="0" borderId="58" xfId="46" applyFont="1" applyBorder="1" applyAlignment="1">
      <alignment horizontal="center"/>
      <protection/>
    </xf>
    <xf numFmtId="49" fontId="4" fillId="0" borderId="58" xfId="46" applyNumberFormat="1" applyFont="1" applyBorder="1" applyAlignment="1">
      <alignment horizontal="left"/>
      <protection/>
    </xf>
    <xf numFmtId="0" fontId="4" fillId="0" borderId="59" xfId="46" applyFont="1" applyBorder="1">
      <alignment/>
      <protection/>
    </xf>
    <xf numFmtId="0" fontId="3" fillId="0" borderId="18" xfId="46" applyFont="1" applyBorder="1" applyAlignment="1">
      <alignment horizontal="center"/>
      <protection/>
    </xf>
    <xf numFmtId="0" fontId="3" fillId="0" borderId="18" xfId="46" applyNumberFormat="1" applyFont="1" applyBorder="1" applyAlignment="1">
      <alignment horizontal="right"/>
      <protection/>
    </xf>
    <xf numFmtId="0" fontId="3" fillId="0" borderId="17" xfId="46" applyNumberFormat="1" applyFont="1" applyBorder="1">
      <alignment/>
      <protection/>
    </xf>
    <xf numFmtId="0" fontId="0" fillId="0" borderId="0" xfId="46" applyNumberFormat="1">
      <alignment/>
      <protection/>
    </xf>
    <xf numFmtId="0" fontId="15" fillId="0" borderId="0" xfId="46" applyFont="1">
      <alignment/>
      <protection/>
    </xf>
    <xf numFmtId="0" fontId="16" fillId="0" borderId="60" xfId="46" applyFont="1" applyBorder="1" applyAlignment="1">
      <alignment horizontal="center" vertical="top"/>
      <protection/>
    </xf>
    <xf numFmtId="49" fontId="16" fillId="0" borderId="60" xfId="46" applyNumberFormat="1" applyFont="1" applyBorder="1" applyAlignment="1">
      <alignment horizontal="left" vertical="top"/>
      <protection/>
    </xf>
    <xf numFmtId="0" fontId="16" fillId="0" borderId="60" xfId="46" applyFont="1" applyBorder="1" applyAlignment="1">
      <alignment vertical="top" wrapText="1"/>
      <protection/>
    </xf>
    <xf numFmtId="49" fontId="16" fillId="0" borderId="60" xfId="46" applyNumberFormat="1" applyFont="1" applyBorder="1" applyAlignment="1">
      <alignment horizontal="center" shrinkToFit="1"/>
      <protection/>
    </xf>
    <xf numFmtId="4" fontId="16" fillId="0" borderId="60" xfId="46" applyNumberFormat="1" applyFont="1" applyBorder="1" applyAlignment="1">
      <alignment horizontal="right"/>
      <protection/>
    </xf>
    <xf numFmtId="4" fontId="16" fillId="0" borderId="60" xfId="46" applyNumberFormat="1" applyFont="1" applyBorder="1">
      <alignment/>
      <protection/>
    </xf>
    <xf numFmtId="0" fontId="15" fillId="0" borderId="0" xfId="46" applyFont="1">
      <alignment/>
      <protection/>
    </xf>
    <xf numFmtId="0" fontId="5" fillId="0" borderId="58" xfId="46" applyFont="1" applyBorder="1" applyAlignment="1">
      <alignment horizontal="center"/>
      <protection/>
    </xf>
    <xf numFmtId="49" fontId="5" fillId="0" borderId="58" xfId="46" applyNumberFormat="1" applyFont="1" applyBorder="1" applyAlignment="1">
      <alignment horizontal="left"/>
      <protection/>
    </xf>
    <xf numFmtId="0" fontId="19" fillId="0" borderId="0" xfId="46" applyFont="1" applyAlignment="1">
      <alignment wrapText="1"/>
      <protection/>
    </xf>
    <xf numFmtId="49" fontId="5" fillId="0" borderId="58" xfId="46" applyNumberFormat="1" applyFont="1" applyBorder="1" applyAlignment="1">
      <alignment horizontal="right"/>
      <protection/>
    </xf>
    <xf numFmtId="4" fontId="20" fillId="34" borderId="61" xfId="46" applyNumberFormat="1" applyFont="1" applyFill="1" applyBorder="1" applyAlignment="1">
      <alignment horizontal="right" wrapText="1"/>
      <protection/>
    </xf>
    <xf numFmtId="0" fontId="20" fillId="34" borderId="42" xfId="46" applyFont="1" applyFill="1" applyBorder="1" applyAlignment="1">
      <alignment horizontal="left" wrapText="1"/>
      <protection/>
    </xf>
    <xf numFmtId="0" fontId="20" fillId="0" borderId="22" xfId="0" applyFont="1" applyBorder="1" applyAlignment="1">
      <alignment horizontal="right"/>
    </xf>
    <xf numFmtId="0" fontId="3" fillId="33" borderId="19" xfId="46" applyFont="1" applyFill="1" applyBorder="1" applyAlignment="1">
      <alignment horizontal="center"/>
      <protection/>
    </xf>
    <xf numFmtId="49" fontId="22" fillId="33" borderId="19" xfId="46" applyNumberFormat="1" applyFont="1" applyFill="1" applyBorder="1" applyAlignment="1">
      <alignment horizontal="left"/>
      <protection/>
    </xf>
    <xf numFmtId="0" fontId="22" fillId="33" borderId="59" xfId="46" applyFont="1" applyFill="1" applyBorder="1">
      <alignment/>
      <protection/>
    </xf>
    <xf numFmtId="0" fontId="3" fillId="33" borderId="18" xfId="46" applyFont="1" applyFill="1" applyBorder="1" applyAlignment="1">
      <alignment horizontal="center"/>
      <protection/>
    </xf>
    <xf numFmtId="4" fontId="3" fillId="33" borderId="18" xfId="46" applyNumberFormat="1" applyFont="1" applyFill="1" applyBorder="1" applyAlignment="1">
      <alignment horizontal="right"/>
      <protection/>
    </xf>
    <xf numFmtId="4" fontId="3" fillId="33" borderId="17" xfId="46" applyNumberFormat="1" applyFont="1" applyFill="1" applyBorder="1" applyAlignment="1">
      <alignment horizontal="right"/>
      <protection/>
    </xf>
    <xf numFmtId="4" fontId="4" fillId="33" borderId="19" xfId="46" applyNumberFormat="1" applyFont="1" applyFill="1" applyBorder="1">
      <alignment/>
      <protection/>
    </xf>
    <xf numFmtId="3" fontId="0" fillId="0" borderId="0" xfId="46" applyNumberFormat="1">
      <alignment/>
      <protection/>
    </xf>
    <xf numFmtId="0" fontId="0" fillId="0" borderId="0" xfId="46" applyBorder="1">
      <alignment/>
      <protection/>
    </xf>
    <xf numFmtId="0" fontId="23" fillId="0" borderId="0" xfId="46" applyFont="1" applyAlignment="1">
      <alignment/>
      <protection/>
    </xf>
    <xf numFmtId="0" fontId="0" fillId="0" borderId="0" xfId="46" applyAlignment="1">
      <alignment horizontal="right"/>
      <protection/>
    </xf>
    <xf numFmtId="0" fontId="24" fillId="0" borderId="0" xfId="46" applyFont="1" applyBorder="1">
      <alignment/>
      <protection/>
    </xf>
    <xf numFmtId="3" fontId="24" fillId="0" borderId="0" xfId="46" applyNumberFormat="1" applyFont="1" applyBorder="1" applyAlignment="1">
      <alignment horizontal="right"/>
      <protection/>
    </xf>
    <xf numFmtId="4" fontId="24" fillId="0" borderId="0" xfId="46" applyNumberFormat="1" applyFont="1" applyBorder="1">
      <alignment/>
      <protection/>
    </xf>
    <xf numFmtId="0" fontId="23" fillId="0" borderId="0" xfId="46" applyFont="1" applyBorder="1" applyAlignment="1">
      <alignment/>
      <protection/>
    </xf>
    <xf numFmtId="0" fontId="0" fillId="0" borderId="0" xfId="46" applyBorder="1" applyAlignment="1">
      <alignment horizontal="right"/>
      <protection/>
    </xf>
    <xf numFmtId="49" fontId="5" fillId="0" borderId="21" xfId="0" applyNumberFormat="1" applyFont="1" applyBorder="1" applyAlignment="1">
      <alignment/>
    </xf>
    <xf numFmtId="3" fontId="3" fillId="0" borderId="22" xfId="0" applyNumberFormat="1" applyFont="1" applyBorder="1" applyAlignment="1">
      <alignment/>
    </xf>
    <xf numFmtId="3" fontId="3" fillId="0" borderId="58" xfId="0" applyNumberFormat="1" applyFont="1" applyBorder="1" applyAlignment="1">
      <alignment/>
    </xf>
    <xf numFmtId="3" fontId="3" fillId="0" borderId="62" xfId="0" applyNumberFormat="1" applyFont="1" applyBorder="1" applyAlignment="1">
      <alignment/>
    </xf>
    <xf numFmtId="0" fontId="9" fillId="0" borderId="0" xfId="0" applyFont="1" applyAlignment="1">
      <alignment horizontal="left" vertical="top" wrapText="1"/>
    </xf>
    <xf numFmtId="0" fontId="5" fillId="0" borderId="19" xfId="0" applyFont="1" applyBorder="1" applyAlignment="1">
      <alignment horizontal="left"/>
    </xf>
    <xf numFmtId="0" fontId="5" fillId="0" borderId="59" xfId="0" applyFont="1" applyBorder="1" applyAlignment="1">
      <alignment horizontal="left"/>
    </xf>
    <xf numFmtId="0" fontId="5" fillId="0" borderId="19" xfId="0" applyFont="1" applyBorder="1" applyAlignment="1">
      <alignment horizontal="center"/>
    </xf>
    <xf numFmtId="0" fontId="3" fillId="0" borderId="37" xfId="0" applyFont="1" applyBorder="1" applyAlignment="1">
      <alignment horizontal="center" shrinkToFit="1"/>
    </xf>
    <xf numFmtId="0" fontId="3" fillId="0" borderId="39" xfId="0" applyFont="1" applyBorder="1" applyAlignment="1">
      <alignment horizontal="center" shrinkToFit="1"/>
    </xf>
    <xf numFmtId="166" fontId="3" fillId="0" borderId="59" xfId="0" applyNumberFormat="1" applyFont="1" applyBorder="1" applyAlignment="1">
      <alignment horizontal="right" indent="2"/>
    </xf>
    <xf numFmtId="166" fontId="3" fillId="0" borderId="24" xfId="0" applyNumberFormat="1" applyFont="1" applyBorder="1" applyAlignment="1">
      <alignment horizontal="right" indent="2"/>
    </xf>
    <xf numFmtId="166" fontId="7" fillId="33" borderId="63" xfId="0" applyNumberFormat="1" applyFont="1" applyFill="1" applyBorder="1" applyAlignment="1">
      <alignment horizontal="right" indent="2"/>
    </xf>
    <xf numFmtId="166" fontId="7" fillId="33" borderId="57" xfId="0" applyNumberFormat="1" applyFont="1" applyFill="1" applyBorder="1" applyAlignment="1">
      <alignment horizontal="right" indent="2"/>
    </xf>
    <xf numFmtId="0" fontId="0" fillId="0" borderId="0" xfId="0" applyAlignment="1">
      <alignment horizontal="left" wrapText="1"/>
    </xf>
    <xf numFmtId="0" fontId="3" fillId="0" borderId="64" xfId="46" applyFont="1" applyBorder="1" applyAlignment="1">
      <alignment horizontal="center"/>
      <protection/>
    </xf>
    <xf numFmtId="0" fontId="3" fillId="0" borderId="65" xfId="46" applyFont="1" applyBorder="1" applyAlignment="1">
      <alignment horizontal="center"/>
      <protection/>
    </xf>
    <xf numFmtId="0" fontId="3" fillId="0" borderId="66" xfId="46" applyFont="1" applyBorder="1" applyAlignment="1">
      <alignment horizontal="center"/>
      <protection/>
    </xf>
    <xf numFmtId="0" fontId="3" fillId="0" borderId="67" xfId="46" applyFont="1" applyBorder="1" applyAlignment="1">
      <alignment horizontal="center"/>
      <protection/>
    </xf>
    <xf numFmtId="0" fontId="3" fillId="0" borderId="68" xfId="46" applyFont="1" applyBorder="1" applyAlignment="1">
      <alignment horizontal="left"/>
      <protection/>
    </xf>
    <xf numFmtId="0" fontId="3" fillId="0" borderId="52" xfId="46" applyFont="1" applyBorder="1" applyAlignment="1">
      <alignment horizontal="left"/>
      <protection/>
    </xf>
    <xf numFmtId="0" fontId="3" fillId="0" borderId="69" xfId="46" applyFont="1" applyBorder="1" applyAlignment="1">
      <alignment horizontal="left"/>
      <protection/>
    </xf>
    <xf numFmtId="3" fontId="4" fillId="33" borderId="38" xfId="0" applyNumberFormat="1" applyFont="1" applyFill="1" applyBorder="1" applyAlignment="1">
      <alignment horizontal="right"/>
    </xf>
    <xf numFmtId="3" fontId="4" fillId="33" borderId="57" xfId="0" applyNumberFormat="1" applyFont="1" applyFill="1" applyBorder="1" applyAlignment="1">
      <alignment horizontal="right"/>
    </xf>
    <xf numFmtId="49" fontId="20" fillId="34" borderId="70" xfId="46" applyNumberFormat="1" applyFont="1" applyFill="1" applyBorder="1" applyAlignment="1">
      <alignment horizontal="left" wrapText="1"/>
      <protection/>
    </xf>
    <xf numFmtId="49" fontId="21" fillId="0" borderId="71" xfId="0" applyNumberFormat="1" applyFont="1" applyBorder="1" applyAlignment="1">
      <alignment horizontal="left" wrapText="1"/>
    </xf>
    <xf numFmtId="0" fontId="12" fillId="0" borderId="0" xfId="46" applyFont="1" applyAlignment="1">
      <alignment horizontal="center"/>
      <protection/>
    </xf>
    <xf numFmtId="49" fontId="3" fillId="0" borderId="66" xfId="46" applyNumberFormat="1" applyFont="1" applyBorder="1" applyAlignment="1">
      <alignment horizontal="center"/>
      <protection/>
    </xf>
    <xf numFmtId="0" fontId="3" fillId="0" borderId="68" xfId="46" applyFont="1" applyBorder="1" applyAlignment="1">
      <alignment horizontal="center" shrinkToFit="1"/>
      <protection/>
    </xf>
    <xf numFmtId="0" fontId="3" fillId="0" borderId="52" xfId="46" applyFont="1" applyBorder="1" applyAlignment="1">
      <alignment horizontal="center" shrinkToFit="1"/>
      <protection/>
    </xf>
    <xf numFmtId="0" fontId="3" fillId="0" borderId="69" xfId="46" applyFont="1" applyBorder="1" applyAlignment="1">
      <alignment horizontal="center" shrinkToFit="1"/>
      <protection/>
    </xf>
    <xf numFmtId="0" fontId="17" fillId="34" borderId="42" xfId="46" applyNumberFormat="1" applyFont="1" applyFill="1" applyBorder="1" applyAlignment="1">
      <alignment horizontal="left" wrapText="1" indent="1"/>
      <protection/>
    </xf>
    <xf numFmtId="0" fontId="18" fillId="0" borderId="0" xfId="0" applyNumberFormat="1" applyFont="1" applyAlignment="1">
      <alignment/>
    </xf>
    <xf numFmtId="0" fontId="18" fillId="0" borderId="22" xfId="0" applyNumberFormat="1" applyFont="1" applyBorder="1" applyAlignment="1">
      <alignment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POL.XLS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55"/>
  <sheetViews>
    <sheetView zoomScalePageLayoutView="0" workbookViewId="0" topLeftCell="A1">
      <selection activeCell="C8" sqref="C8:E8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4.75" customHeight="1" thickBot="1">
      <c r="A1" s="1" t="s">
        <v>0</v>
      </c>
      <c r="B1" s="2"/>
      <c r="C1" s="2"/>
      <c r="D1" s="2"/>
      <c r="E1" s="2"/>
      <c r="F1" s="2"/>
      <c r="G1" s="2"/>
    </row>
    <row r="2" spans="1:7" ht="12.75" customHeight="1">
      <c r="A2" s="3" t="s">
        <v>1</v>
      </c>
      <c r="B2" s="4"/>
      <c r="C2" s="5"/>
      <c r="D2" s="5"/>
      <c r="E2" s="4"/>
      <c r="F2" s="6" t="s">
        <v>2</v>
      </c>
      <c r="G2" s="7"/>
    </row>
    <row r="3" spans="1:7" ht="3" customHeight="1" hidden="1">
      <c r="A3" s="8"/>
      <c r="B3" s="9"/>
      <c r="C3" s="10"/>
      <c r="D3" s="10"/>
      <c r="E3" s="9"/>
      <c r="F3" s="11"/>
      <c r="G3" s="12"/>
    </row>
    <row r="4" spans="1:7" ht="12" customHeight="1">
      <c r="A4" s="13" t="s">
        <v>3</v>
      </c>
      <c r="B4" s="9"/>
      <c r="C4" s="10" t="s">
        <v>4</v>
      </c>
      <c r="D4" s="10"/>
      <c r="E4" s="9"/>
      <c r="F4" s="11" t="s">
        <v>5</v>
      </c>
      <c r="G4" s="14"/>
    </row>
    <row r="5" spans="1:7" ht="12.75" customHeight="1">
      <c r="A5" s="15"/>
      <c r="B5" s="16"/>
      <c r="C5" s="17" t="s">
        <v>76</v>
      </c>
      <c r="D5" s="18"/>
      <c r="E5" s="19"/>
      <c r="F5" s="11" t="s">
        <v>7</v>
      </c>
      <c r="G5" s="12"/>
    </row>
    <row r="6" spans="1:15" ht="12.75" customHeight="1">
      <c r="A6" s="13" t="s">
        <v>8</v>
      </c>
      <c r="B6" s="9"/>
      <c r="C6" s="10" t="s">
        <v>9</v>
      </c>
      <c r="D6" s="10"/>
      <c r="E6" s="9"/>
      <c r="F6" s="20" t="s">
        <v>10</v>
      </c>
      <c r="G6" s="21">
        <v>0</v>
      </c>
      <c r="O6" s="22"/>
    </row>
    <row r="7" spans="1:7" ht="12.75" customHeight="1">
      <c r="A7" s="23"/>
      <c r="B7" s="24"/>
      <c r="C7" s="25" t="s">
        <v>100</v>
      </c>
      <c r="D7" s="26"/>
      <c r="E7" s="26"/>
      <c r="F7" s="27" t="s">
        <v>11</v>
      </c>
      <c r="G7" s="21">
        <f>IF(PocetMJ=0,,ROUND((F30+F32)/PocetMJ,1))</f>
        <v>0</v>
      </c>
    </row>
    <row r="8" spans="1:9" ht="12.75">
      <c r="A8" s="28" t="s">
        <v>12</v>
      </c>
      <c r="B8" s="11"/>
      <c r="C8" s="203"/>
      <c r="D8" s="203"/>
      <c r="E8" s="204"/>
      <c r="F8" s="29" t="s">
        <v>13</v>
      </c>
      <c r="G8" s="30"/>
      <c r="H8" s="31"/>
      <c r="I8" s="32"/>
    </row>
    <row r="9" spans="1:8" ht="12.75">
      <c r="A9" s="28" t="s">
        <v>14</v>
      </c>
      <c r="B9" s="11"/>
      <c r="C9" s="203">
        <f>Projektant</f>
        <v>0</v>
      </c>
      <c r="D9" s="203"/>
      <c r="E9" s="204"/>
      <c r="F9" s="11"/>
      <c r="G9" s="33"/>
      <c r="H9" s="34"/>
    </row>
    <row r="10" spans="1:8" ht="12.75">
      <c r="A10" s="28" t="s">
        <v>15</v>
      </c>
      <c r="B10" s="11"/>
      <c r="C10" s="203"/>
      <c r="D10" s="203"/>
      <c r="E10" s="203"/>
      <c r="F10" s="35"/>
      <c r="G10" s="36"/>
      <c r="H10" s="37"/>
    </row>
    <row r="11" spans="1:57" ht="13.5" customHeight="1">
      <c r="A11" s="28" t="s">
        <v>16</v>
      </c>
      <c r="B11" s="11"/>
      <c r="C11" s="203"/>
      <c r="D11" s="203"/>
      <c r="E11" s="203"/>
      <c r="F11" s="38" t="s">
        <v>17</v>
      </c>
      <c r="G11" s="39"/>
      <c r="H11" s="34"/>
      <c r="BA11" s="40"/>
      <c r="BB11" s="40"/>
      <c r="BC11" s="40"/>
      <c r="BD11" s="40"/>
      <c r="BE11" s="40"/>
    </row>
    <row r="12" spans="1:8" ht="12.75" customHeight="1">
      <c r="A12" s="41" t="s">
        <v>18</v>
      </c>
      <c r="B12" s="9"/>
      <c r="C12" s="205"/>
      <c r="D12" s="205"/>
      <c r="E12" s="205"/>
      <c r="F12" s="42" t="s">
        <v>19</v>
      </c>
      <c r="G12" s="43"/>
      <c r="H12" s="34"/>
    </row>
    <row r="13" spans="1:8" ht="28.5" customHeight="1" thickBot="1">
      <c r="A13" s="44" t="s">
        <v>20</v>
      </c>
      <c r="B13" s="45"/>
      <c r="C13" s="45"/>
      <c r="D13" s="45"/>
      <c r="E13" s="46"/>
      <c r="F13" s="46"/>
      <c r="G13" s="47"/>
      <c r="H13" s="34"/>
    </row>
    <row r="14" spans="1:7" ht="17.25" customHeight="1" thickBot="1">
      <c r="A14" s="48" t="s">
        <v>21</v>
      </c>
      <c r="B14" s="49"/>
      <c r="C14" s="50"/>
      <c r="D14" s="51" t="s">
        <v>22</v>
      </c>
      <c r="E14" s="52"/>
      <c r="F14" s="52"/>
      <c r="G14" s="50"/>
    </row>
    <row r="15" spans="1:7" ht="15.75" customHeight="1">
      <c r="A15" s="53"/>
      <c r="B15" s="54" t="s">
        <v>23</v>
      </c>
      <c r="C15" s="55">
        <f>HSV</f>
        <v>0</v>
      </c>
      <c r="D15" s="56" t="str">
        <f>Rekapitulace!A13</f>
        <v>Zařízení staveniště</v>
      </c>
      <c r="E15" s="57"/>
      <c r="F15" s="58"/>
      <c r="G15" s="55">
        <f>Rekapitulace!I13</f>
        <v>0</v>
      </c>
    </row>
    <row r="16" spans="1:7" ht="15.75" customHeight="1">
      <c r="A16" s="53" t="s">
        <v>24</v>
      </c>
      <c r="B16" s="54" t="s">
        <v>25</v>
      </c>
      <c r="C16" s="55">
        <f>PSV</f>
        <v>0</v>
      </c>
      <c r="D16" s="8" t="str">
        <f>Rekapitulace!A14</f>
        <v>Kompletační činnost (IČD)</v>
      </c>
      <c r="E16" s="59"/>
      <c r="F16" s="60"/>
      <c r="G16" s="55">
        <f>Rekapitulace!I14</f>
        <v>0</v>
      </c>
    </row>
    <row r="17" spans="1:7" ht="15.75" customHeight="1">
      <c r="A17" s="53" t="s">
        <v>26</v>
      </c>
      <c r="B17" s="54" t="s">
        <v>27</v>
      </c>
      <c r="C17" s="55">
        <f>Mont</f>
        <v>0</v>
      </c>
      <c r="D17" s="8"/>
      <c r="E17" s="59"/>
      <c r="F17" s="60"/>
      <c r="G17" s="55"/>
    </row>
    <row r="18" spans="1:7" ht="15.75" customHeight="1">
      <c r="A18" s="61" t="s">
        <v>28</v>
      </c>
      <c r="B18" s="62" t="s">
        <v>29</v>
      </c>
      <c r="C18" s="55">
        <f>Dodavka</f>
        <v>0</v>
      </c>
      <c r="D18" s="8"/>
      <c r="E18" s="59"/>
      <c r="F18" s="60"/>
      <c r="G18" s="55"/>
    </row>
    <row r="19" spans="1:7" ht="15.75" customHeight="1">
      <c r="A19" s="63" t="s">
        <v>30</v>
      </c>
      <c r="B19" s="54"/>
      <c r="C19" s="55">
        <f>SUM(C15:C18)</f>
        <v>0</v>
      </c>
      <c r="D19" s="8"/>
      <c r="E19" s="59"/>
      <c r="F19" s="60"/>
      <c r="G19" s="55"/>
    </row>
    <row r="20" spans="1:7" ht="15.75" customHeight="1">
      <c r="A20" s="63"/>
      <c r="B20" s="54"/>
      <c r="C20" s="55"/>
      <c r="D20" s="8"/>
      <c r="E20" s="59"/>
      <c r="F20" s="60"/>
      <c r="G20" s="55"/>
    </row>
    <row r="21" spans="1:7" ht="15.75" customHeight="1">
      <c r="A21" s="63" t="s">
        <v>31</v>
      </c>
      <c r="B21" s="54"/>
      <c r="C21" s="55">
        <f>HZS</f>
        <v>0</v>
      </c>
      <c r="D21" s="8"/>
      <c r="E21" s="59"/>
      <c r="F21" s="60"/>
      <c r="G21" s="55"/>
    </row>
    <row r="22" spans="1:7" ht="15.75" customHeight="1">
      <c r="A22" s="64" t="s">
        <v>32</v>
      </c>
      <c r="B22" s="65"/>
      <c r="C22" s="55">
        <f>C19+C21</f>
        <v>0</v>
      </c>
      <c r="D22" s="8" t="s">
        <v>33</v>
      </c>
      <c r="E22" s="59"/>
      <c r="F22" s="60"/>
      <c r="G22" s="55">
        <f>G23-SUM(G15:G21)</f>
        <v>0</v>
      </c>
    </row>
    <row r="23" spans="1:7" ht="15.75" customHeight="1" thickBot="1">
      <c r="A23" s="206" t="s">
        <v>34</v>
      </c>
      <c r="B23" s="207"/>
      <c r="C23" s="66">
        <f>C22+G23</f>
        <v>0</v>
      </c>
      <c r="D23" s="67" t="s">
        <v>35</v>
      </c>
      <c r="E23" s="68"/>
      <c r="F23" s="69"/>
      <c r="G23" s="55">
        <f>VRN</f>
        <v>0</v>
      </c>
    </row>
    <row r="24" spans="1:7" ht="12.75">
      <c r="A24" s="70" t="s">
        <v>36</v>
      </c>
      <c r="B24" s="71"/>
      <c r="C24" s="72"/>
      <c r="D24" s="71" t="s">
        <v>37</v>
      </c>
      <c r="E24" s="71"/>
      <c r="F24" s="73" t="s">
        <v>38</v>
      </c>
      <c r="G24" s="74"/>
    </row>
    <row r="25" spans="1:7" ht="12.75">
      <c r="A25" s="64" t="s">
        <v>39</v>
      </c>
      <c r="B25" s="65"/>
      <c r="C25" s="75"/>
      <c r="D25" s="65" t="s">
        <v>39</v>
      </c>
      <c r="E25" s="76"/>
      <c r="F25" s="77" t="s">
        <v>39</v>
      </c>
      <c r="G25" s="78"/>
    </row>
    <row r="26" spans="1:7" ht="37.5" customHeight="1">
      <c r="A26" s="64" t="s">
        <v>40</v>
      </c>
      <c r="B26" s="79"/>
      <c r="C26" s="75"/>
      <c r="D26" s="65" t="s">
        <v>40</v>
      </c>
      <c r="E26" s="76"/>
      <c r="F26" s="77" t="s">
        <v>40</v>
      </c>
      <c r="G26" s="78"/>
    </row>
    <row r="27" spans="1:7" ht="12.75">
      <c r="A27" s="64"/>
      <c r="B27" s="80"/>
      <c r="C27" s="75"/>
      <c r="D27" s="65"/>
      <c r="E27" s="76"/>
      <c r="F27" s="77"/>
      <c r="G27" s="78"/>
    </row>
    <row r="28" spans="1:7" ht="12.75">
      <c r="A28" s="64" t="s">
        <v>41</v>
      </c>
      <c r="B28" s="65"/>
      <c r="C28" s="75"/>
      <c r="D28" s="77" t="s">
        <v>42</v>
      </c>
      <c r="E28" s="75"/>
      <c r="F28" s="81" t="s">
        <v>42</v>
      </c>
      <c r="G28" s="78"/>
    </row>
    <row r="29" spans="1:7" ht="69" customHeight="1">
      <c r="A29" s="64"/>
      <c r="B29" s="65"/>
      <c r="C29" s="82"/>
      <c r="D29" s="83"/>
      <c r="E29" s="82"/>
      <c r="F29" s="65"/>
      <c r="G29" s="78"/>
    </row>
    <row r="30" spans="1:7" ht="12.75">
      <c r="A30" s="84" t="s">
        <v>43</v>
      </c>
      <c r="B30" s="85"/>
      <c r="C30" s="86">
        <v>21</v>
      </c>
      <c r="D30" s="85" t="s">
        <v>44</v>
      </c>
      <c r="E30" s="87"/>
      <c r="F30" s="208">
        <f>ROUND(C23-F32,0)</f>
        <v>0</v>
      </c>
      <c r="G30" s="209"/>
    </row>
    <row r="31" spans="1:7" ht="12.75">
      <c r="A31" s="84" t="s">
        <v>45</v>
      </c>
      <c r="B31" s="85"/>
      <c r="C31" s="86">
        <f>SazbaDPH1</f>
        <v>21</v>
      </c>
      <c r="D31" s="85" t="s">
        <v>46</v>
      </c>
      <c r="E31" s="87"/>
      <c r="F31" s="208">
        <f>ROUND(PRODUCT(F30,C31/100),1)</f>
        <v>0</v>
      </c>
      <c r="G31" s="209"/>
    </row>
    <row r="32" spans="1:7" ht="12.75">
      <c r="A32" s="84" t="s">
        <v>43</v>
      </c>
      <c r="B32" s="85"/>
      <c r="C32" s="86">
        <v>0</v>
      </c>
      <c r="D32" s="85" t="s">
        <v>46</v>
      </c>
      <c r="E32" s="87"/>
      <c r="F32" s="208">
        <v>0</v>
      </c>
      <c r="G32" s="209"/>
    </row>
    <row r="33" spans="1:7" ht="12.75">
      <c r="A33" s="84" t="s">
        <v>45</v>
      </c>
      <c r="B33" s="88"/>
      <c r="C33" s="89">
        <f>SazbaDPH2</f>
        <v>0</v>
      </c>
      <c r="D33" s="85" t="s">
        <v>46</v>
      </c>
      <c r="E33" s="60"/>
      <c r="F33" s="208">
        <f>ROUND(PRODUCT(F32,C33/100),1)</f>
        <v>0</v>
      </c>
      <c r="G33" s="209"/>
    </row>
    <row r="34" spans="1:7" s="93" customFormat="1" ht="19.5" customHeight="1" thickBot="1">
      <c r="A34" s="90" t="s">
        <v>47</v>
      </c>
      <c r="B34" s="91"/>
      <c r="C34" s="91"/>
      <c r="D34" s="91"/>
      <c r="E34" s="92"/>
      <c r="F34" s="210">
        <f>CEILING(SUM(F30:F33),IF(SUM(F30:F33)&gt;=0,1,-1))</f>
        <v>0</v>
      </c>
      <c r="G34" s="211"/>
    </row>
    <row r="36" spans="1:8" ht="12.75">
      <c r="A36" s="94" t="s">
        <v>48</v>
      </c>
      <c r="B36" s="94"/>
      <c r="C36" s="94"/>
      <c r="D36" s="94"/>
      <c r="E36" s="94"/>
      <c r="F36" s="94"/>
      <c r="G36" s="94"/>
      <c r="H36" t="s">
        <v>6</v>
      </c>
    </row>
    <row r="37" spans="1:8" ht="14.25" customHeight="1">
      <c r="A37" s="94"/>
      <c r="B37" s="202"/>
      <c r="C37" s="202"/>
      <c r="D37" s="202"/>
      <c r="E37" s="202"/>
      <c r="F37" s="202"/>
      <c r="G37" s="202"/>
      <c r="H37" t="s">
        <v>6</v>
      </c>
    </row>
    <row r="38" spans="1:8" ht="12.75" customHeight="1">
      <c r="A38" s="95"/>
      <c r="B38" s="202"/>
      <c r="C38" s="202"/>
      <c r="D38" s="202"/>
      <c r="E38" s="202"/>
      <c r="F38" s="202"/>
      <c r="G38" s="202"/>
      <c r="H38" t="s">
        <v>6</v>
      </c>
    </row>
    <row r="39" spans="1:8" ht="12.75">
      <c r="A39" s="95"/>
      <c r="B39" s="202"/>
      <c r="C39" s="202"/>
      <c r="D39" s="202"/>
      <c r="E39" s="202"/>
      <c r="F39" s="202"/>
      <c r="G39" s="202"/>
      <c r="H39" t="s">
        <v>6</v>
      </c>
    </row>
    <row r="40" spans="1:8" ht="12.75">
      <c r="A40" s="95"/>
      <c r="B40" s="202"/>
      <c r="C40" s="202"/>
      <c r="D40" s="202"/>
      <c r="E40" s="202"/>
      <c r="F40" s="202"/>
      <c r="G40" s="202"/>
      <c r="H40" t="s">
        <v>6</v>
      </c>
    </row>
    <row r="41" spans="1:8" ht="12.75">
      <c r="A41" s="95"/>
      <c r="B41" s="202"/>
      <c r="C41" s="202"/>
      <c r="D41" s="202"/>
      <c r="E41" s="202"/>
      <c r="F41" s="202"/>
      <c r="G41" s="202"/>
      <c r="H41" t="s">
        <v>6</v>
      </c>
    </row>
    <row r="42" spans="1:8" ht="12.75">
      <c r="A42" s="95"/>
      <c r="B42" s="202"/>
      <c r="C42" s="202"/>
      <c r="D42" s="202"/>
      <c r="E42" s="202"/>
      <c r="F42" s="202"/>
      <c r="G42" s="202"/>
      <c r="H42" t="s">
        <v>6</v>
      </c>
    </row>
    <row r="43" spans="1:8" ht="12.75">
      <c r="A43" s="95"/>
      <c r="B43" s="202"/>
      <c r="C43" s="202"/>
      <c r="D43" s="202"/>
      <c r="E43" s="202"/>
      <c r="F43" s="202"/>
      <c r="G43" s="202"/>
      <c r="H43" t="s">
        <v>6</v>
      </c>
    </row>
    <row r="44" spans="1:8" ht="12.75">
      <c r="A44" s="95"/>
      <c r="B44" s="202"/>
      <c r="C44" s="202"/>
      <c r="D44" s="202"/>
      <c r="E44" s="202"/>
      <c r="F44" s="202"/>
      <c r="G44" s="202"/>
      <c r="H44" t="s">
        <v>6</v>
      </c>
    </row>
    <row r="45" spans="1:8" ht="0.75" customHeight="1">
      <c r="A45" s="95"/>
      <c r="B45" s="202"/>
      <c r="C45" s="202"/>
      <c r="D45" s="202"/>
      <c r="E45" s="202"/>
      <c r="F45" s="202"/>
      <c r="G45" s="202"/>
      <c r="H45" t="s">
        <v>6</v>
      </c>
    </row>
    <row r="46" spans="2:7" ht="12.75">
      <c r="B46" s="212"/>
      <c r="C46" s="212"/>
      <c r="D46" s="212"/>
      <c r="E46" s="212"/>
      <c r="F46" s="212"/>
      <c r="G46" s="212"/>
    </row>
    <row r="47" spans="2:7" ht="12.75">
      <c r="B47" s="212"/>
      <c r="C47" s="212"/>
      <c r="D47" s="212"/>
      <c r="E47" s="212"/>
      <c r="F47" s="212"/>
      <c r="G47" s="212"/>
    </row>
    <row r="48" spans="2:7" ht="12.75">
      <c r="B48" s="212"/>
      <c r="C48" s="212"/>
      <c r="D48" s="212"/>
      <c r="E48" s="212"/>
      <c r="F48" s="212"/>
      <c r="G48" s="212"/>
    </row>
    <row r="49" spans="2:7" ht="12.75">
      <c r="B49" s="212"/>
      <c r="C49" s="212"/>
      <c r="D49" s="212"/>
      <c r="E49" s="212"/>
      <c r="F49" s="212"/>
      <c r="G49" s="212"/>
    </row>
    <row r="50" spans="2:7" ht="12.75">
      <c r="B50" s="212"/>
      <c r="C50" s="212"/>
      <c r="D50" s="212"/>
      <c r="E50" s="212"/>
      <c r="F50" s="212"/>
      <c r="G50" s="212"/>
    </row>
    <row r="51" spans="2:7" ht="12.75">
      <c r="B51" s="212"/>
      <c r="C51" s="212"/>
      <c r="D51" s="212"/>
      <c r="E51" s="212"/>
      <c r="F51" s="212"/>
      <c r="G51" s="212"/>
    </row>
    <row r="52" spans="2:7" ht="12.75">
      <c r="B52" s="212"/>
      <c r="C52" s="212"/>
      <c r="D52" s="212"/>
      <c r="E52" s="212"/>
      <c r="F52" s="212"/>
      <c r="G52" s="212"/>
    </row>
    <row r="53" spans="2:7" ht="12.75">
      <c r="B53" s="212"/>
      <c r="C53" s="212"/>
      <c r="D53" s="212"/>
      <c r="E53" s="212"/>
      <c r="F53" s="212"/>
      <c r="G53" s="212"/>
    </row>
    <row r="54" spans="2:7" ht="12.75">
      <c r="B54" s="212"/>
      <c r="C54" s="212"/>
      <c r="D54" s="212"/>
      <c r="E54" s="212"/>
      <c r="F54" s="212"/>
      <c r="G54" s="212"/>
    </row>
    <row r="55" spans="2:7" ht="12.75">
      <c r="B55" s="212"/>
      <c r="C55" s="212"/>
      <c r="D55" s="212"/>
      <c r="E55" s="212"/>
      <c r="F55" s="212"/>
      <c r="G55" s="212"/>
    </row>
  </sheetData>
  <sheetProtection/>
  <mergeCells count="22">
    <mergeCell ref="B52:G52"/>
    <mergeCell ref="B53:G53"/>
    <mergeCell ref="B54:G54"/>
    <mergeCell ref="B55:G55"/>
    <mergeCell ref="B46:G46"/>
    <mergeCell ref="B47:G47"/>
    <mergeCell ref="B48:G48"/>
    <mergeCell ref="B49:G49"/>
    <mergeCell ref="B50:G50"/>
    <mergeCell ref="B51:G51"/>
    <mergeCell ref="B37:G45"/>
    <mergeCell ref="C8:E8"/>
    <mergeCell ref="C9:E9"/>
    <mergeCell ref="C10:E10"/>
    <mergeCell ref="C11:E11"/>
    <mergeCell ref="C12:E12"/>
    <mergeCell ref="A23:B23"/>
    <mergeCell ref="F30:G30"/>
    <mergeCell ref="F31:G31"/>
    <mergeCell ref="F32:G32"/>
    <mergeCell ref="F33:G33"/>
    <mergeCell ref="F34:G3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E66"/>
  <sheetViews>
    <sheetView zoomScalePageLayoutView="0" workbookViewId="0" topLeftCell="A1">
      <selection activeCell="F1" sqref="F1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213" t="s">
        <v>49</v>
      </c>
      <c r="B1" s="214"/>
      <c r="C1" s="96" t="str">
        <f>CONCATENATE(cislostavby," ",nazevstavby)</f>
        <v> Domov pro seniory Cvičebná 2447/9, Praha 6</v>
      </c>
      <c r="D1" s="97"/>
      <c r="E1" s="98"/>
      <c r="F1" s="97"/>
      <c r="G1" s="99" t="s">
        <v>50</v>
      </c>
      <c r="H1" s="100">
        <v>2</v>
      </c>
      <c r="I1" s="101"/>
    </row>
    <row r="2" spans="1:9" ht="13.5" thickBot="1">
      <c r="A2" s="215" t="s">
        <v>51</v>
      </c>
      <c r="B2" s="216"/>
      <c r="C2" s="102" t="str">
        <f>CONCATENATE(cisloobjektu," ",nazevobjektu)</f>
        <v> vybavení koupelen</v>
      </c>
      <c r="D2" s="103"/>
      <c r="E2" s="104"/>
      <c r="F2" s="103"/>
      <c r="G2" s="217" t="s">
        <v>76</v>
      </c>
      <c r="H2" s="218"/>
      <c r="I2" s="219"/>
    </row>
    <row r="3" spans="1:9" ht="13.5" thickTop="1">
      <c r="A3" s="76"/>
      <c r="B3" s="76"/>
      <c r="C3" s="76"/>
      <c r="D3" s="76"/>
      <c r="E3" s="76"/>
      <c r="F3" s="65"/>
      <c r="G3" s="76"/>
      <c r="H3" s="76"/>
      <c r="I3" s="76"/>
    </row>
    <row r="4" spans="1:9" ht="19.5" customHeight="1">
      <c r="A4" s="105" t="s">
        <v>52</v>
      </c>
      <c r="B4" s="106"/>
      <c r="C4" s="106"/>
      <c r="D4" s="106"/>
      <c r="E4" s="107"/>
      <c r="F4" s="106"/>
      <c r="G4" s="106"/>
      <c r="H4" s="106"/>
      <c r="I4" s="106"/>
    </row>
    <row r="5" spans="1:9" ht="13.5" thickBot="1">
      <c r="A5" s="76"/>
      <c r="B5" s="76"/>
      <c r="C5" s="76"/>
      <c r="D5" s="76"/>
      <c r="E5" s="76"/>
      <c r="F5" s="76"/>
      <c r="G5" s="76"/>
      <c r="H5" s="76"/>
      <c r="I5" s="76"/>
    </row>
    <row r="6" spans="1:9" s="34" customFormat="1" ht="13.5" thickBot="1">
      <c r="A6" s="108"/>
      <c r="B6" s="109" t="s">
        <v>53</v>
      </c>
      <c r="C6" s="109"/>
      <c r="D6" s="110"/>
      <c r="E6" s="111" t="s">
        <v>54</v>
      </c>
      <c r="F6" s="112" t="s">
        <v>55</v>
      </c>
      <c r="G6" s="112" t="s">
        <v>56</v>
      </c>
      <c r="H6" s="112" t="s">
        <v>57</v>
      </c>
      <c r="I6" s="113" t="s">
        <v>31</v>
      </c>
    </row>
    <row r="7" spans="1:9" s="34" customFormat="1" ht="13.5" thickBot="1">
      <c r="A7" s="198" t="str">
        <f>Položky!B7</f>
        <v>796</v>
      </c>
      <c r="B7" s="114" t="str">
        <f>Položky!C7</f>
        <v>Vnitřní vybavení</v>
      </c>
      <c r="C7" s="65"/>
      <c r="D7" s="115"/>
      <c r="E7" s="199">
        <f>Položky!BA27</f>
        <v>0</v>
      </c>
      <c r="F7" s="200">
        <f>Položky!BB27</f>
        <v>0</v>
      </c>
      <c r="G7" s="200">
        <f>Položky!BC27</f>
        <v>0</v>
      </c>
      <c r="H7" s="200">
        <f>Položky!BD27</f>
        <v>0</v>
      </c>
      <c r="I7" s="201">
        <f>Položky!BE27</f>
        <v>0</v>
      </c>
    </row>
    <row r="8" spans="1:9" s="122" customFormat="1" ht="13.5" thickBot="1">
      <c r="A8" s="116"/>
      <c r="B8" s="117" t="s">
        <v>58</v>
      </c>
      <c r="C8" s="117"/>
      <c r="D8" s="118"/>
      <c r="E8" s="119">
        <f>SUM(E7:E7)</f>
        <v>0</v>
      </c>
      <c r="F8" s="120">
        <f>SUM(F7:F7)</f>
        <v>0</v>
      </c>
      <c r="G8" s="120">
        <f>SUM(G7:G7)</f>
        <v>0</v>
      </c>
      <c r="H8" s="120">
        <f>SUM(H7:H7)</f>
        <v>0</v>
      </c>
      <c r="I8" s="121">
        <f>SUM(I7:I7)</f>
        <v>0</v>
      </c>
    </row>
    <row r="9" spans="1:9" ht="12.75">
      <c r="A9" s="65"/>
      <c r="B9" s="65"/>
      <c r="C9" s="65"/>
      <c r="D9" s="65"/>
      <c r="E9" s="65"/>
      <c r="F9" s="65"/>
      <c r="G9" s="65"/>
      <c r="H9" s="65"/>
      <c r="I9" s="65"/>
    </row>
    <row r="10" spans="1:57" ht="19.5" customHeight="1">
      <c r="A10" s="106" t="s">
        <v>59</v>
      </c>
      <c r="B10" s="106"/>
      <c r="C10" s="106"/>
      <c r="D10" s="106"/>
      <c r="E10" s="106"/>
      <c r="F10" s="106"/>
      <c r="G10" s="123"/>
      <c r="H10" s="106"/>
      <c r="I10" s="106"/>
      <c r="BA10" s="40"/>
      <c r="BB10" s="40"/>
      <c r="BC10" s="40"/>
      <c r="BD10" s="40"/>
      <c r="BE10" s="40"/>
    </row>
    <row r="11" spans="1:9" ht="13.5" thickBot="1">
      <c r="A11" s="76"/>
      <c r="B11" s="76"/>
      <c r="C11" s="76"/>
      <c r="D11" s="76"/>
      <c r="E11" s="76"/>
      <c r="F11" s="76"/>
      <c r="G11" s="76"/>
      <c r="H11" s="76"/>
      <c r="I11" s="76"/>
    </row>
    <row r="12" spans="1:9" ht="12.75">
      <c r="A12" s="70" t="s">
        <v>60</v>
      </c>
      <c r="B12" s="71"/>
      <c r="C12" s="71"/>
      <c r="D12" s="124"/>
      <c r="E12" s="125" t="s">
        <v>61</v>
      </c>
      <c r="F12" s="126" t="s">
        <v>62</v>
      </c>
      <c r="G12" s="127" t="s">
        <v>63</v>
      </c>
      <c r="H12" s="128"/>
      <c r="I12" s="129" t="s">
        <v>61</v>
      </c>
    </row>
    <row r="13" spans="1:53" ht="12.75">
      <c r="A13" s="63" t="s">
        <v>98</v>
      </c>
      <c r="B13" s="54"/>
      <c r="C13" s="54"/>
      <c r="D13" s="130"/>
      <c r="E13" s="131">
        <v>0</v>
      </c>
      <c r="F13" s="132">
        <v>0</v>
      </c>
      <c r="G13" s="133">
        <f>CHOOSE(BA13+1,HSV+PSV,HSV+PSV+Mont,HSV+PSV+Dodavka+Mont,HSV,PSV,Mont,Dodavka,Mont+Dodavka,0)</f>
        <v>0</v>
      </c>
      <c r="H13" s="134"/>
      <c r="I13" s="135">
        <f>E13+F13*G13/100</f>
        <v>0</v>
      </c>
      <c r="BA13">
        <v>1</v>
      </c>
    </row>
    <row r="14" spans="1:53" ht="12.75">
      <c r="A14" s="63" t="s">
        <v>99</v>
      </c>
      <c r="B14" s="54"/>
      <c r="C14" s="54"/>
      <c r="D14" s="130"/>
      <c r="E14" s="131">
        <v>0</v>
      </c>
      <c r="F14" s="132">
        <v>0</v>
      </c>
      <c r="G14" s="133">
        <f>CHOOSE(BA14+1,HSV+PSV,HSV+PSV+Mont,HSV+PSV+Dodavka+Mont,HSV,PSV,Mont,Dodavka,Mont+Dodavka,0)</f>
        <v>0</v>
      </c>
      <c r="H14" s="134"/>
      <c r="I14" s="135">
        <f>E14+F14*G14/100</f>
        <v>0</v>
      </c>
      <c r="BA14">
        <v>2</v>
      </c>
    </row>
    <row r="15" spans="1:9" ht="13.5" thickBot="1">
      <c r="A15" s="136"/>
      <c r="B15" s="137" t="s">
        <v>64</v>
      </c>
      <c r="C15" s="138"/>
      <c r="D15" s="139"/>
      <c r="E15" s="140"/>
      <c r="F15" s="141"/>
      <c r="G15" s="141"/>
      <c r="H15" s="220">
        <f>SUM(I13:I14)</f>
        <v>0</v>
      </c>
      <c r="I15" s="221"/>
    </row>
    <row r="17" spans="2:9" ht="12.75">
      <c r="B17" s="122"/>
      <c r="F17" s="142"/>
      <c r="G17" s="143"/>
      <c r="H17" s="143"/>
      <c r="I17" s="144"/>
    </row>
    <row r="18" spans="6:9" ht="12.75">
      <c r="F18" s="142"/>
      <c r="G18" s="143"/>
      <c r="H18" s="143"/>
      <c r="I18" s="144"/>
    </row>
    <row r="19" spans="6:9" ht="12.75">
      <c r="F19" s="142"/>
      <c r="G19" s="143"/>
      <c r="H19" s="143"/>
      <c r="I19" s="144"/>
    </row>
    <row r="20" spans="6:9" ht="12.75">
      <c r="F20" s="142"/>
      <c r="G20" s="143"/>
      <c r="H20" s="143"/>
      <c r="I20" s="144"/>
    </row>
    <row r="21" spans="6:9" ht="12.75">
      <c r="F21" s="142"/>
      <c r="G21" s="143"/>
      <c r="H21" s="143"/>
      <c r="I21" s="144"/>
    </row>
    <row r="22" spans="6:9" ht="12.75">
      <c r="F22" s="142"/>
      <c r="G22" s="143"/>
      <c r="H22" s="143"/>
      <c r="I22" s="144"/>
    </row>
    <row r="23" spans="6:9" ht="12.75">
      <c r="F23" s="142"/>
      <c r="G23" s="143"/>
      <c r="H23" s="143"/>
      <c r="I23" s="144"/>
    </row>
    <row r="24" spans="6:9" ht="12.75">
      <c r="F24" s="142"/>
      <c r="G24" s="143"/>
      <c r="H24" s="143"/>
      <c r="I24" s="144"/>
    </row>
    <row r="25" spans="6:9" ht="12.75">
      <c r="F25" s="142"/>
      <c r="G25" s="143"/>
      <c r="H25" s="143"/>
      <c r="I25" s="144"/>
    </row>
    <row r="26" spans="6:9" ht="12.75">
      <c r="F26" s="142"/>
      <c r="G26" s="143"/>
      <c r="H26" s="143"/>
      <c r="I26" s="144"/>
    </row>
    <row r="27" spans="6:9" ht="12.75">
      <c r="F27" s="142"/>
      <c r="G27" s="143"/>
      <c r="H27" s="143"/>
      <c r="I27" s="144"/>
    </row>
    <row r="28" spans="6:9" ht="12.75">
      <c r="F28" s="142"/>
      <c r="G28" s="143"/>
      <c r="H28" s="143"/>
      <c r="I28" s="144"/>
    </row>
    <row r="29" spans="6:9" ht="12.75">
      <c r="F29" s="142"/>
      <c r="G29" s="143"/>
      <c r="H29" s="143"/>
      <c r="I29" s="144"/>
    </row>
    <row r="30" spans="6:9" ht="12.75">
      <c r="F30" s="142"/>
      <c r="G30" s="143"/>
      <c r="H30" s="143"/>
      <c r="I30" s="144"/>
    </row>
    <row r="31" spans="6:9" ht="12.75">
      <c r="F31" s="142"/>
      <c r="G31" s="143"/>
      <c r="H31" s="143"/>
      <c r="I31" s="144"/>
    </row>
    <row r="32" spans="6:9" ht="12.75">
      <c r="F32" s="142"/>
      <c r="G32" s="143"/>
      <c r="H32" s="143"/>
      <c r="I32" s="144"/>
    </row>
    <row r="33" spans="6:9" ht="12.75">
      <c r="F33" s="142"/>
      <c r="G33" s="143"/>
      <c r="H33" s="143"/>
      <c r="I33" s="144"/>
    </row>
    <row r="34" spans="6:9" ht="12.75">
      <c r="F34" s="142"/>
      <c r="G34" s="143"/>
      <c r="H34" s="143"/>
      <c r="I34" s="144"/>
    </row>
    <row r="35" spans="6:9" ht="12.75">
      <c r="F35" s="142"/>
      <c r="G35" s="143"/>
      <c r="H35" s="143"/>
      <c r="I35" s="144"/>
    </row>
    <row r="36" spans="6:9" ht="12.75">
      <c r="F36" s="142"/>
      <c r="G36" s="143"/>
      <c r="H36" s="143"/>
      <c r="I36" s="144"/>
    </row>
    <row r="37" spans="6:9" ht="12.75">
      <c r="F37" s="142"/>
      <c r="G37" s="143"/>
      <c r="H37" s="143"/>
      <c r="I37" s="144"/>
    </row>
    <row r="38" spans="6:9" ht="12.75">
      <c r="F38" s="142"/>
      <c r="G38" s="143"/>
      <c r="H38" s="143"/>
      <c r="I38" s="144"/>
    </row>
    <row r="39" spans="6:9" ht="12.75">
      <c r="F39" s="142"/>
      <c r="G39" s="143"/>
      <c r="H39" s="143"/>
      <c r="I39" s="144"/>
    </row>
    <row r="40" spans="6:9" ht="12.75">
      <c r="F40" s="142"/>
      <c r="G40" s="143"/>
      <c r="H40" s="143"/>
      <c r="I40" s="144"/>
    </row>
    <row r="41" spans="6:9" ht="12.75">
      <c r="F41" s="142"/>
      <c r="G41" s="143"/>
      <c r="H41" s="143"/>
      <c r="I41" s="144"/>
    </row>
    <row r="42" spans="6:9" ht="12.75">
      <c r="F42" s="142"/>
      <c r="G42" s="143"/>
      <c r="H42" s="143"/>
      <c r="I42" s="144"/>
    </row>
    <row r="43" spans="6:9" ht="12.75">
      <c r="F43" s="142"/>
      <c r="G43" s="143"/>
      <c r="H43" s="143"/>
      <c r="I43" s="144"/>
    </row>
    <row r="44" spans="6:9" ht="12.75">
      <c r="F44" s="142"/>
      <c r="G44" s="143"/>
      <c r="H44" s="143"/>
      <c r="I44" s="144"/>
    </row>
    <row r="45" spans="6:9" ht="12.75">
      <c r="F45" s="142"/>
      <c r="G45" s="143"/>
      <c r="H45" s="143"/>
      <c r="I45" s="144"/>
    </row>
    <row r="46" spans="6:9" ht="12.75">
      <c r="F46" s="142"/>
      <c r="G46" s="143"/>
      <c r="H46" s="143"/>
      <c r="I46" s="144"/>
    </row>
    <row r="47" spans="6:9" ht="12.75">
      <c r="F47" s="142"/>
      <c r="G47" s="143"/>
      <c r="H47" s="143"/>
      <c r="I47" s="144"/>
    </row>
    <row r="48" spans="6:9" ht="12.75">
      <c r="F48" s="142"/>
      <c r="G48" s="143"/>
      <c r="H48" s="143"/>
      <c r="I48" s="144"/>
    </row>
    <row r="49" spans="6:9" ht="12.75">
      <c r="F49" s="142"/>
      <c r="G49" s="143"/>
      <c r="H49" s="143"/>
      <c r="I49" s="144"/>
    </row>
    <row r="50" spans="6:9" ht="12.75">
      <c r="F50" s="142"/>
      <c r="G50" s="143"/>
      <c r="H50" s="143"/>
      <c r="I50" s="144"/>
    </row>
    <row r="51" spans="6:9" ht="12.75">
      <c r="F51" s="142"/>
      <c r="G51" s="143"/>
      <c r="H51" s="143"/>
      <c r="I51" s="144"/>
    </row>
    <row r="52" spans="6:9" ht="12.75">
      <c r="F52" s="142"/>
      <c r="G52" s="143"/>
      <c r="H52" s="143"/>
      <c r="I52" s="144"/>
    </row>
    <row r="53" spans="6:9" ht="12.75">
      <c r="F53" s="142"/>
      <c r="G53" s="143"/>
      <c r="H53" s="143"/>
      <c r="I53" s="144"/>
    </row>
    <row r="54" spans="6:9" ht="12.75">
      <c r="F54" s="142"/>
      <c r="G54" s="143"/>
      <c r="H54" s="143"/>
      <c r="I54" s="144"/>
    </row>
    <row r="55" spans="6:9" ht="12.75">
      <c r="F55" s="142"/>
      <c r="G55" s="143"/>
      <c r="H55" s="143"/>
      <c r="I55" s="144"/>
    </row>
    <row r="56" spans="6:9" ht="12.75">
      <c r="F56" s="142"/>
      <c r="G56" s="143"/>
      <c r="H56" s="143"/>
      <c r="I56" s="144"/>
    </row>
    <row r="57" spans="6:9" ht="12.75">
      <c r="F57" s="142"/>
      <c r="G57" s="143"/>
      <c r="H57" s="143"/>
      <c r="I57" s="144"/>
    </row>
    <row r="58" spans="6:9" ht="12.75">
      <c r="F58" s="142"/>
      <c r="G58" s="143"/>
      <c r="H58" s="143"/>
      <c r="I58" s="144"/>
    </row>
    <row r="59" spans="6:9" ht="12.75">
      <c r="F59" s="142"/>
      <c r="G59" s="143"/>
      <c r="H59" s="143"/>
      <c r="I59" s="144"/>
    </row>
    <row r="60" spans="6:9" ht="12.75">
      <c r="F60" s="142"/>
      <c r="G60" s="143"/>
      <c r="H60" s="143"/>
      <c r="I60" s="144"/>
    </row>
    <row r="61" spans="6:9" ht="12.75">
      <c r="F61" s="142"/>
      <c r="G61" s="143"/>
      <c r="H61" s="143"/>
      <c r="I61" s="144"/>
    </row>
    <row r="62" spans="6:9" ht="12.75">
      <c r="F62" s="142"/>
      <c r="G62" s="143"/>
      <c r="H62" s="143"/>
      <c r="I62" s="144"/>
    </row>
    <row r="63" spans="6:9" ht="12.75">
      <c r="F63" s="142"/>
      <c r="G63" s="143"/>
      <c r="H63" s="143"/>
      <c r="I63" s="144"/>
    </row>
    <row r="64" spans="6:9" ht="12.75">
      <c r="F64" s="142"/>
      <c r="G64" s="143"/>
      <c r="H64" s="143"/>
      <c r="I64" s="144"/>
    </row>
    <row r="65" spans="6:9" ht="12.75">
      <c r="F65" s="142"/>
      <c r="G65" s="143"/>
      <c r="H65" s="143"/>
      <c r="I65" s="144"/>
    </row>
    <row r="66" spans="6:9" ht="12.75">
      <c r="F66" s="142"/>
      <c r="G66" s="143"/>
      <c r="H66" s="143"/>
      <c r="I66" s="144"/>
    </row>
  </sheetData>
  <sheetProtection/>
  <mergeCells count="4">
    <mergeCell ref="A1:B1"/>
    <mergeCell ref="A2:B2"/>
    <mergeCell ref="G2:I2"/>
    <mergeCell ref="H15:I15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Z100"/>
  <sheetViews>
    <sheetView showGridLines="0" showZeros="0" tabSelected="1" zoomScalePageLayoutView="0" workbookViewId="0" topLeftCell="A1">
      <selection activeCell="H22" sqref="H22"/>
    </sheetView>
  </sheetViews>
  <sheetFormatPr defaultColWidth="9.00390625" defaultRowHeight="12.75"/>
  <cols>
    <col min="1" max="1" width="4.375" style="145" customWidth="1"/>
    <col min="2" max="2" width="11.625" style="145" customWidth="1"/>
    <col min="3" max="3" width="40.375" style="145" customWidth="1"/>
    <col min="4" max="4" width="5.625" style="145" customWidth="1"/>
    <col min="5" max="5" width="8.625" style="192" customWidth="1"/>
    <col min="6" max="6" width="9.875" style="145" customWidth="1"/>
    <col min="7" max="7" width="13.875" style="145" customWidth="1"/>
    <col min="8" max="11" width="9.125" style="145" customWidth="1"/>
    <col min="12" max="12" width="75.375" style="145" customWidth="1"/>
    <col min="13" max="13" width="45.25390625" style="145" customWidth="1"/>
    <col min="14" max="16384" width="9.125" style="145" customWidth="1"/>
  </cols>
  <sheetData>
    <row r="1" spans="1:7" ht="15.75">
      <c r="A1" s="224" t="s">
        <v>65</v>
      </c>
      <c r="B1" s="224"/>
      <c r="C1" s="224"/>
      <c r="D1" s="224"/>
      <c r="E1" s="224"/>
      <c r="F1" s="224"/>
      <c r="G1" s="224"/>
    </row>
    <row r="2" spans="1:7" ht="14.25" customHeight="1" thickBot="1">
      <c r="A2" s="146"/>
      <c r="B2" s="147"/>
      <c r="C2" s="148"/>
      <c r="D2" s="148"/>
      <c r="E2" s="149"/>
      <c r="F2" s="148"/>
      <c r="G2" s="148"/>
    </row>
    <row r="3" spans="1:7" ht="13.5" thickTop="1">
      <c r="A3" s="213" t="s">
        <v>49</v>
      </c>
      <c r="B3" s="214"/>
      <c r="C3" s="96" t="str">
        <f>CONCATENATE(cislostavby," ",nazevstavby)</f>
        <v> Domov pro seniory Cvičebná 2447/9, Praha 6</v>
      </c>
      <c r="D3" s="97"/>
      <c r="E3" s="150" t="s">
        <v>66</v>
      </c>
      <c r="F3" s="151">
        <f>Rekapitulace!H1</f>
        <v>2</v>
      </c>
      <c r="G3" s="152"/>
    </row>
    <row r="4" spans="1:7" ht="13.5" thickBot="1">
      <c r="A4" s="225" t="s">
        <v>51</v>
      </c>
      <c r="B4" s="216"/>
      <c r="C4" s="102" t="str">
        <f>CONCATENATE(cisloobjektu," ",nazevobjektu)</f>
        <v> vybavení koupelen</v>
      </c>
      <c r="D4" s="103"/>
      <c r="E4" s="226" t="str">
        <f>Rekapitulace!G2</f>
        <v>vybavení koupelen</v>
      </c>
      <c r="F4" s="227"/>
      <c r="G4" s="228"/>
    </row>
    <row r="5" spans="1:7" ht="13.5" thickTop="1">
      <c r="A5" s="153"/>
      <c r="B5" s="146"/>
      <c r="C5" s="146"/>
      <c r="D5" s="146"/>
      <c r="E5" s="154"/>
      <c r="F5" s="146"/>
      <c r="G5" s="155"/>
    </row>
    <row r="6" spans="1:7" ht="12.75">
      <c r="A6" s="156" t="s">
        <v>67</v>
      </c>
      <c r="B6" s="157" t="s">
        <v>68</v>
      </c>
      <c r="C6" s="157" t="s">
        <v>69</v>
      </c>
      <c r="D6" s="157" t="s">
        <v>70</v>
      </c>
      <c r="E6" s="158" t="s">
        <v>71</v>
      </c>
      <c r="F6" s="157" t="s">
        <v>72</v>
      </c>
      <c r="G6" s="159" t="s">
        <v>73</v>
      </c>
    </row>
    <row r="7" spans="1:15" ht="12.75">
      <c r="A7" s="160" t="s">
        <v>74</v>
      </c>
      <c r="B7" s="161" t="s">
        <v>77</v>
      </c>
      <c r="C7" s="162" t="s">
        <v>78</v>
      </c>
      <c r="D7" s="163"/>
      <c r="E7" s="164"/>
      <c r="F7" s="164"/>
      <c r="G7" s="165"/>
      <c r="H7" s="166"/>
      <c r="I7" s="166"/>
      <c r="O7" s="167">
        <v>1</v>
      </c>
    </row>
    <row r="8" spans="1:104" ht="22.5">
      <c r="A8" s="168">
        <v>1</v>
      </c>
      <c r="B8" s="169" t="s">
        <v>79</v>
      </c>
      <c r="C8" s="170" t="s">
        <v>80</v>
      </c>
      <c r="D8" s="171" t="s">
        <v>81</v>
      </c>
      <c r="E8" s="172">
        <v>86</v>
      </c>
      <c r="F8" s="172">
        <v>0</v>
      </c>
      <c r="G8" s="173">
        <f>E8*F8</f>
        <v>0</v>
      </c>
      <c r="O8" s="167">
        <v>2</v>
      </c>
      <c r="AA8" s="145">
        <v>11</v>
      </c>
      <c r="AB8" s="145">
        <v>3</v>
      </c>
      <c r="AC8" s="145">
        <v>1</v>
      </c>
      <c r="AZ8" s="145">
        <v>2</v>
      </c>
      <c r="BA8" s="145">
        <f>IF(AZ8=1,G8,0)</f>
        <v>0</v>
      </c>
      <c r="BB8" s="145">
        <f>IF(AZ8=2,G8,0)</f>
        <v>0</v>
      </c>
      <c r="BC8" s="145">
        <f>IF(AZ8=3,G8,0)</f>
        <v>0</v>
      </c>
      <c r="BD8" s="145">
        <f>IF(AZ8=4,G8,0)</f>
        <v>0</v>
      </c>
      <c r="BE8" s="145">
        <f>IF(AZ8=5,G8,0)</f>
        <v>0</v>
      </c>
      <c r="CA8" s="174">
        <v>11</v>
      </c>
      <c r="CB8" s="174">
        <v>3</v>
      </c>
      <c r="CZ8" s="145">
        <v>0</v>
      </c>
    </row>
    <row r="9" spans="1:15" ht="12.75">
      <c r="A9" s="175"/>
      <c r="B9" s="176"/>
      <c r="C9" s="229" t="s">
        <v>82</v>
      </c>
      <c r="D9" s="230"/>
      <c r="E9" s="230"/>
      <c r="F9" s="230"/>
      <c r="G9" s="231"/>
      <c r="L9" s="177" t="s">
        <v>82</v>
      </c>
      <c r="O9" s="167">
        <v>3</v>
      </c>
    </row>
    <row r="10" spans="1:15" ht="12.75">
      <c r="A10" s="175"/>
      <c r="B10" s="178"/>
      <c r="C10" s="222" t="s">
        <v>83</v>
      </c>
      <c r="D10" s="223"/>
      <c r="E10" s="179">
        <v>24</v>
      </c>
      <c r="F10" s="180"/>
      <c r="G10" s="181"/>
      <c r="M10" s="177" t="s">
        <v>83</v>
      </c>
      <c r="O10" s="167"/>
    </row>
    <row r="11" spans="1:15" ht="12.75">
      <c r="A11" s="175"/>
      <c r="B11" s="178"/>
      <c r="C11" s="222" t="s">
        <v>84</v>
      </c>
      <c r="D11" s="223"/>
      <c r="E11" s="179">
        <v>13</v>
      </c>
      <c r="F11" s="180"/>
      <c r="G11" s="181"/>
      <c r="M11" s="177" t="s">
        <v>84</v>
      </c>
      <c r="O11" s="167"/>
    </row>
    <row r="12" spans="1:15" ht="12.75">
      <c r="A12" s="175"/>
      <c r="B12" s="178"/>
      <c r="C12" s="222" t="s">
        <v>85</v>
      </c>
      <c r="D12" s="223"/>
      <c r="E12" s="179">
        <v>29</v>
      </c>
      <c r="F12" s="180"/>
      <c r="G12" s="181"/>
      <c r="M12" s="177" t="s">
        <v>85</v>
      </c>
      <c r="O12" s="167"/>
    </row>
    <row r="13" spans="1:15" ht="12.75">
      <c r="A13" s="175"/>
      <c r="B13" s="178"/>
      <c r="C13" s="222" t="s">
        <v>86</v>
      </c>
      <c r="D13" s="223"/>
      <c r="E13" s="179">
        <v>20</v>
      </c>
      <c r="F13" s="180"/>
      <c r="G13" s="181"/>
      <c r="M13" s="177" t="s">
        <v>86</v>
      </c>
      <c r="O13" s="167"/>
    </row>
    <row r="14" spans="1:104" ht="12.75">
      <c r="A14" s="168">
        <v>2</v>
      </c>
      <c r="B14" s="169" t="s">
        <v>87</v>
      </c>
      <c r="C14" s="170" t="s">
        <v>88</v>
      </c>
      <c r="D14" s="171" t="s">
        <v>81</v>
      </c>
      <c r="E14" s="172">
        <v>143</v>
      </c>
      <c r="F14" s="172">
        <v>0</v>
      </c>
      <c r="G14" s="173">
        <f>E14*F14</f>
        <v>0</v>
      </c>
      <c r="O14" s="167">
        <v>2</v>
      </c>
      <c r="AA14" s="145">
        <v>11</v>
      </c>
      <c r="AB14" s="145">
        <v>3</v>
      </c>
      <c r="AC14" s="145">
        <v>2</v>
      </c>
      <c r="AZ14" s="145">
        <v>2</v>
      </c>
      <c r="BA14" s="145">
        <f>IF(AZ14=1,G14,0)</f>
        <v>0</v>
      </c>
      <c r="BB14" s="145">
        <f>IF(AZ14=2,G14,0)</f>
        <v>0</v>
      </c>
      <c r="BC14" s="145">
        <f>IF(AZ14=3,G14,0)</f>
        <v>0</v>
      </c>
      <c r="BD14" s="145">
        <f>IF(AZ14=4,G14,0)</f>
        <v>0</v>
      </c>
      <c r="BE14" s="145">
        <f>IF(AZ14=5,G14,0)</f>
        <v>0</v>
      </c>
      <c r="CA14" s="174">
        <v>11</v>
      </c>
      <c r="CB14" s="174">
        <v>3</v>
      </c>
      <c r="CZ14" s="145">
        <v>0</v>
      </c>
    </row>
    <row r="15" spans="1:15" ht="12.75">
      <c r="A15" s="175"/>
      <c r="B15" s="176"/>
      <c r="C15" s="229" t="s">
        <v>89</v>
      </c>
      <c r="D15" s="230"/>
      <c r="E15" s="230"/>
      <c r="F15" s="230"/>
      <c r="G15" s="231"/>
      <c r="L15" s="177" t="s">
        <v>89</v>
      </c>
      <c r="O15" s="167">
        <v>3</v>
      </c>
    </row>
    <row r="16" spans="1:15" ht="12.75">
      <c r="A16" s="175"/>
      <c r="B16" s="178"/>
      <c r="C16" s="222" t="s">
        <v>90</v>
      </c>
      <c r="D16" s="223"/>
      <c r="E16" s="179">
        <v>42</v>
      </c>
      <c r="F16" s="180"/>
      <c r="G16" s="181"/>
      <c r="M16" s="177" t="s">
        <v>90</v>
      </c>
      <c r="O16" s="167"/>
    </row>
    <row r="17" spans="1:15" ht="12.75">
      <c r="A17" s="175"/>
      <c r="B17" s="178"/>
      <c r="C17" s="222" t="s">
        <v>84</v>
      </c>
      <c r="D17" s="223"/>
      <c r="E17" s="179">
        <v>13</v>
      </c>
      <c r="F17" s="180"/>
      <c r="G17" s="181"/>
      <c r="M17" s="177" t="s">
        <v>84</v>
      </c>
      <c r="O17" s="167"/>
    </row>
    <row r="18" spans="1:15" ht="12.75">
      <c r="A18" s="175"/>
      <c r="B18" s="178"/>
      <c r="C18" s="222" t="s">
        <v>91</v>
      </c>
      <c r="D18" s="223"/>
      <c r="E18" s="179">
        <v>52</v>
      </c>
      <c r="F18" s="180"/>
      <c r="G18" s="181"/>
      <c r="M18" s="177" t="s">
        <v>91</v>
      </c>
      <c r="O18" s="167"/>
    </row>
    <row r="19" spans="1:15" ht="12.75">
      <c r="A19" s="175"/>
      <c r="B19" s="178"/>
      <c r="C19" s="222" t="s">
        <v>92</v>
      </c>
      <c r="D19" s="223"/>
      <c r="E19" s="179">
        <v>36</v>
      </c>
      <c r="F19" s="180"/>
      <c r="G19" s="181"/>
      <c r="M19" s="177" t="s">
        <v>92</v>
      </c>
      <c r="O19" s="167"/>
    </row>
    <row r="20" spans="1:104" ht="12.75">
      <c r="A20" s="168">
        <v>3</v>
      </c>
      <c r="B20" s="169" t="s">
        <v>93</v>
      </c>
      <c r="C20" s="170" t="s">
        <v>94</v>
      </c>
      <c r="D20" s="171" t="s">
        <v>81</v>
      </c>
      <c r="E20" s="172">
        <v>143</v>
      </c>
      <c r="F20" s="172">
        <v>0</v>
      </c>
      <c r="G20" s="173">
        <f>E20*F20</f>
        <v>0</v>
      </c>
      <c r="O20" s="167">
        <v>2</v>
      </c>
      <c r="AA20" s="145">
        <v>11</v>
      </c>
      <c r="AB20" s="145">
        <v>3</v>
      </c>
      <c r="AC20" s="145">
        <v>3</v>
      </c>
      <c r="AZ20" s="145">
        <v>2</v>
      </c>
      <c r="BA20" s="145">
        <f>IF(AZ20=1,G20,0)</f>
        <v>0</v>
      </c>
      <c r="BB20" s="145">
        <f>IF(AZ20=2,G20,0)</f>
        <v>0</v>
      </c>
      <c r="BC20" s="145">
        <f>IF(AZ20=3,G20,0)</f>
        <v>0</v>
      </c>
      <c r="BD20" s="145">
        <f>IF(AZ20=4,G20,0)</f>
        <v>0</v>
      </c>
      <c r="BE20" s="145">
        <f>IF(AZ20=5,G20,0)</f>
        <v>0</v>
      </c>
      <c r="CA20" s="174">
        <v>11</v>
      </c>
      <c r="CB20" s="174">
        <v>3</v>
      </c>
      <c r="CZ20" s="145">
        <v>0</v>
      </c>
    </row>
    <row r="21" spans="1:15" ht="12.75">
      <c r="A21" s="175"/>
      <c r="B21" s="176"/>
      <c r="C21" s="229" t="s">
        <v>95</v>
      </c>
      <c r="D21" s="230"/>
      <c r="E21" s="230"/>
      <c r="F21" s="230"/>
      <c r="G21" s="231"/>
      <c r="L21" s="177" t="s">
        <v>95</v>
      </c>
      <c r="O21" s="167">
        <v>3</v>
      </c>
    </row>
    <row r="22" spans="1:15" ht="12.75">
      <c r="A22" s="175"/>
      <c r="B22" s="178"/>
      <c r="C22" s="222" t="s">
        <v>90</v>
      </c>
      <c r="D22" s="223"/>
      <c r="E22" s="179">
        <v>42</v>
      </c>
      <c r="F22" s="180"/>
      <c r="G22" s="181"/>
      <c r="M22" s="177" t="s">
        <v>90</v>
      </c>
      <c r="O22" s="167"/>
    </row>
    <row r="23" spans="1:15" ht="12.75">
      <c r="A23" s="175"/>
      <c r="B23" s="178"/>
      <c r="C23" s="222" t="s">
        <v>84</v>
      </c>
      <c r="D23" s="223"/>
      <c r="E23" s="179">
        <v>13</v>
      </c>
      <c r="F23" s="180"/>
      <c r="G23" s="181"/>
      <c r="M23" s="177" t="s">
        <v>84</v>
      </c>
      <c r="O23" s="167"/>
    </row>
    <row r="24" spans="1:15" ht="12.75">
      <c r="A24" s="175"/>
      <c r="B24" s="178"/>
      <c r="C24" s="222" t="s">
        <v>91</v>
      </c>
      <c r="D24" s="223"/>
      <c r="E24" s="179">
        <v>52</v>
      </c>
      <c r="F24" s="180"/>
      <c r="G24" s="181"/>
      <c r="M24" s="177" t="s">
        <v>91</v>
      </c>
      <c r="O24" s="167"/>
    </row>
    <row r="25" spans="1:15" ht="12.75">
      <c r="A25" s="175"/>
      <c r="B25" s="178"/>
      <c r="C25" s="222" t="s">
        <v>92</v>
      </c>
      <c r="D25" s="223"/>
      <c r="E25" s="179">
        <v>36</v>
      </c>
      <c r="F25" s="180"/>
      <c r="G25" s="181"/>
      <c r="M25" s="177" t="s">
        <v>92</v>
      </c>
      <c r="O25" s="167"/>
    </row>
    <row r="26" spans="1:104" ht="12.75">
      <c r="A26" s="168">
        <v>4</v>
      </c>
      <c r="B26" s="169" t="s">
        <v>96</v>
      </c>
      <c r="C26" s="170" t="s">
        <v>97</v>
      </c>
      <c r="D26" s="171" t="s">
        <v>62</v>
      </c>
      <c r="E26" s="172">
        <v>0</v>
      </c>
      <c r="F26" s="172">
        <v>0</v>
      </c>
      <c r="G26" s="173">
        <f>E26*F26</f>
        <v>0</v>
      </c>
      <c r="O26" s="167">
        <v>2</v>
      </c>
      <c r="AA26" s="145">
        <v>7</v>
      </c>
      <c r="AB26" s="145">
        <v>1002</v>
      </c>
      <c r="AC26" s="145">
        <v>5</v>
      </c>
      <c r="AZ26" s="145">
        <v>2</v>
      </c>
      <c r="BA26" s="145">
        <f>IF(AZ26=1,G26,0)</f>
        <v>0</v>
      </c>
      <c r="BB26" s="145">
        <f>IF(AZ26=2,G26,0)</f>
        <v>0</v>
      </c>
      <c r="BC26" s="145">
        <f>IF(AZ26=3,G26,0)</f>
        <v>0</v>
      </c>
      <c r="BD26" s="145">
        <f>IF(AZ26=4,G26,0)</f>
        <v>0</v>
      </c>
      <c r="BE26" s="145">
        <f>IF(AZ26=5,G26,0)</f>
        <v>0</v>
      </c>
      <c r="CA26" s="174">
        <v>7</v>
      </c>
      <c r="CB26" s="174">
        <v>1002</v>
      </c>
      <c r="CZ26" s="145">
        <v>0</v>
      </c>
    </row>
    <row r="27" spans="1:57" ht="12.75">
      <c r="A27" s="182"/>
      <c r="B27" s="183" t="s">
        <v>75</v>
      </c>
      <c r="C27" s="184" t="str">
        <f>CONCATENATE(B7," ",C7)</f>
        <v>796 Vnitřní vybavení</v>
      </c>
      <c r="D27" s="185"/>
      <c r="E27" s="186"/>
      <c r="F27" s="187"/>
      <c r="G27" s="188">
        <f>SUM(G7:G26)</f>
        <v>0</v>
      </c>
      <c r="O27" s="167">
        <v>4</v>
      </c>
      <c r="BA27" s="189">
        <f>SUM(BA7:BA26)</f>
        <v>0</v>
      </c>
      <c r="BB27" s="189">
        <f>SUM(BB7:BB26)</f>
        <v>0</v>
      </c>
      <c r="BC27" s="189">
        <f>SUM(BC7:BC26)</f>
        <v>0</v>
      </c>
      <c r="BD27" s="189">
        <f>SUM(BD7:BD26)</f>
        <v>0</v>
      </c>
      <c r="BE27" s="189">
        <f>SUM(BE7:BE26)</f>
        <v>0</v>
      </c>
    </row>
    <row r="28" ht="12.75">
      <c r="E28" s="145"/>
    </row>
    <row r="29" ht="12.75">
      <c r="E29" s="145"/>
    </row>
    <row r="30" ht="12.75">
      <c r="E30" s="145"/>
    </row>
    <row r="31" ht="12.75">
      <c r="E31" s="145"/>
    </row>
    <row r="32" ht="12.75">
      <c r="E32" s="145"/>
    </row>
    <row r="33" ht="12.75">
      <c r="E33" s="145"/>
    </row>
    <row r="34" ht="12.75">
      <c r="E34" s="145"/>
    </row>
    <row r="35" ht="12.75">
      <c r="E35" s="145"/>
    </row>
    <row r="36" ht="12.75">
      <c r="E36" s="145"/>
    </row>
    <row r="37" ht="12.75">
      <c r="E37" s="145"/>
    </row>
    <row r="38" ht="12.75">
      <c r="E38" s="145"/>
    </row>
    <row r="39" ht="12.75">
      <c r="E39" s="145"/>
    </row>
    <row r="40" ht="12.75">
      <c r="E40" s="145"/>
    </row>
    <row r="41" ht="12.75">
      <c r="E41" s="145"/>
    </row>
    <row r="42" ht="12.75">
      <c r="E42" s="145"/>
    </row>
    <row r="43" ht="12.75">
      <c r="E43" s="145"/>
    </row>
    <row r="44" ht="12.75">
      <c r="E44" s="145"/>
    </row>
    <row r="45" ht="12.75">
      <c r="E45" s="145"/>
    </row>
    <row r="46" ht="12.75">
      <c r="E46" s="145"/>
    </row>
    <row r="47" ht="12.75">
      <c r="E47" s="145"/>
    </row>
    <row r="48" ht="12.75">
      <c r="E48" s="145"/>
    </row>
    <row r="49" ht="12.75">
      <c r="E49" s="145"/>
    </row>
    <row r="50" ht="12.75">
      <c r="E50" s="145"/>
    </row>
    <row r="51" spans="1:7" ht="12.75">
      <c r="A51" s="190"/>
      <c r="B51" s="190"/>
      <c r="C51" s="190"/>
      <c r="D51" s="190"/>
      <c r="E51" s="190"/>
      <c r="F51" s="190"/>
      <c r="G51" s="190"/>
    </row>
    <row r="52" spans="1:7" ht="12.75">
      <c r="A52" s="190"/>
      <c r="B52" s="190"/>
      <c r="C52" s="190"/>
      <c r="D52" s="190"/>
      <c r="E52" s="190"/>
      <c r="F52" s="190"/>
      <c r="G52" s="190"/>
    </row>
    <row r="53" spans="1:7" ht="12.75">
      <c r="A53" s="190"/>
      <c r="B53" s="190"/>
      <c r="C53" s="190"/>
      <c r="D53" s="190"/>
      <c r="E53" s="190"/>
      <c r="F53" s="190"/>
      <c r="G53" s="190"/>
    </row>
    <row r="54" spans="1:7" ht="12.75">
      <c r="A54" s="190"/>
      <c r="B54" s="190"/>
      <c r="C54" s="190"/>
      <c r="D54" s="190"/>
      <c r="E54" s="190"/>
      <c r="F54" s="190"/>
      <c r="G54" s="190"/>
    </row>
    <row r="55" ht="12.75">
      <c r="E55" s="145"/>
    </row>
    <row r="56" ht="12.75">
      <c r="E56" s="145"/>
    </row>
    <row r="57" ht="12.75">
      <c r="E57" s="145"/>
    </row>
    <row r="58" ht="12.75">
      <c r="E58" s="145"/>
    </row>
    <row r="59" ht="12.75">
      <c r="E59" s="145"/>
    </row>
    <row r="60" ht="12.75">
      <c r="E60" s="145"/>
    </row>
    <row r="61" ht="12.75">
      <c r="E61" s="145"/>
    </row>
    <row r="62" ht="12.75">
      <c r="E62" s="145"/>
    </row>
    <row r="63" ht="12.75">
      <c r="E63" s="145"/>
    </row>
    <row r="64" ht="12.75">
      <c r="E64" s="145"/>
    </row>
    <row r="65" ht="12.75">
      <c r="E65" s="145"/>
    </row>
    <row r="66" ht="12.75">
      <c r="E66" s="145"/>
    </row>
    <row r="67" ht="12.75">
      <c r="E67" s="145"/>
    </row>
    <row r="68" ht="12.75">
      <c r="E68" s="145"/>
    </row>
    <row r="69" ht="12.75">
      <c r="E69" s="145"/>
    </row>
    <row r="70" ht="12.75">
      <c r="E70" s="145"/>
    </row>
    <row r="71" ht="12.75">
      <c r="E71" s="145"/>
    </row>
    <row r="72" ht="12.75">
      <c r="E72" s="145"/>
    </row>
    <row r="73" ht="12.75">
      <c r="E73" s="145"/>
    </row>
    <row r="74" ht="12.75">
      <c r="E74" s="145"/>
    </row>
    <row r="75" ht="12.75">
      <c r="E75" s="145"/>
    </row>
    <row r="76" ht="12.75">
      <c r="E76" s="145"/>
    </row>
    <row r="77" ht="12.75">
      <c r="E77" s="145"/>
    </row>
    <row r="78" ht="12.75">
      <c r="E78" s="145"/>
    </row>
    <row r="79" ht="12.75">
      <c r="E79" s="145"/>
    </row>
    <row r="80" ht="12.75">
      <c r="E80" s="145"/>
    </row>
    <row r="81" ht="12.75">
      <c r="E81" s="145"/>
    </row>
    <row r="82" ht="12.75">
      <c r="E82" s="145"/>
    </row>
    <row r="83" ht="12.75">
      <c r="E83" s="145"/>
    </row>
    <row r="84" ht="12.75">
      <c r="E84" s="145"/>
    </row>
    <row r="85" ht="12.75">
      <c r="E85" s="145"/>
    </row>
    <row r="86" spans="1:2" ht="12.75">
      <c r="A86" s="191"/>
      <c r="B86" s="191"/>
    </row>
    <row r="87" spans="1:7" ht="12.75">
      <c r="A87" s="190"/>
      <c r="B87" s="190"/>
      <c r="C87" s="193"/>
      <c r="D87" s="193"/>
      <c r="E87" s="194"/>
      <c r="F87" s="193"/>
      <c r="G87" s="195"/>
    </row>
    <row r="88" spans="1:7" ht="12.75">
      <c r="A88" s="196"/>
      <c r="B88" s="196"/>
      <c r="C88" s="190"/>
      <c r="D88" s="190"/>
      <c r="E88" s="197"/>
      <c r="F88" s="190"/>
      <c r="G88" s="190"/>
    </row>
    <row r="89" spans="1:7" ht="12.75">
      <c r="A89" s="190"/>
      <c r="B89" s="190"/>
      <c r="C89" s="190"/>
      <c r="D89" s="190"/>
      <c r="E89" s="197"/>
      <c r="F89" s="190"/>
      <c r="G89" s="190"/>
    </row>
    <row r="90" spans="1:7" ht="12.75">
      <c r="A90" s="190"/>
      <c r="B90" s="190"/>
      <c r="C90" s="190"/>
      <c r="D90" s="190"/>
      <c r="E90" s="197"/>
      <c r="F90" s="190"/>
      <c r="G90" s="190"/>
    </row>
    <row r="91" spans="1:7" ht="12.75">
      <c r="A91" s="190"/>
      <c r="B91" s="190"/>
      <c r="C91" s="190"/>
      <c r="D91" s="190"/>
      <c r="E91" s="197"/>
      <c r="F91" s="190"/>
      <c r="G91" s="190"/>
    </row>
    <row r="92" spans="1:7" ht="12.75">
      <c r="A92" s="190"/>
      <c r="B92" s="190"/>
      <c r="C92" s="190"/>
      <c r="D92" s="190"/>
      <c r="E92" s="197"/>
      <c r="F92" s="190"/>
      <c r="G92" s="190"/>
    </row>
    <row r="93" spans="1:7" ht="12.75">
      <c r="A93" s="190"/>
      <c r="B93" s="190"/>
      <c r="C93" s="190"/>
      <c r="D93" s="190"/>
      <c r="E93" s="197"/>
      <c r="F93" s="190"/>
      <c r="G93" s="190"/>
    </row>
    <row r="94" spans="1:7" ht="12.75">
      <c r="A94" s="190"/>
      <c r="B94" s="190"/>
      <c r="C94" s="190"/>
      <c r="D94" s="190"/>
      <c r="E94" s="197"/>
      <c r="F94" s="190"/>
      <c r="G94" s="190"/>
    </row>
    <row r="95" spans="1:7" ht="12.75">
      <c r="A95" s="190"/>
      <c r="B95" s="190"/>
      <c r="C95" s="190"/>
      <c r="D95" s="190"/>
      <c r="E95" s="197"/>
      <c r="F95" s="190"/>
      <c r="G95" s="190"/>
    </row>
    <row r="96" spans="1:7" ht="12.75">
      <c r="A96" s="190"/>
      <c r="B96" s="190"/>
      <c r="C96" s="190"/>
      <c r="D96" s="190"/>
      <c r="E96" s="197"/>
      <c r="F96" s="190"/>
      <c r="G96" s="190"/>
    </row>
    <row r="97" spans="1:7" ht="12.75">
      <c r="A97" s="190"/>
      <c r="B97" s="190"/>
      <c r="C97" s="190"/>
      <c r="D97" s="190"/>
      <c r="E97" s="197"/>
      <c r="F97" s="190"/>
      <c r="G97" s="190"/>
    </row>
    <row r="98" spans="1:7" ht="12.75">
      <c r="A98" s="190"/>
      <c r="B98" s="190"/>
      <c r="C98" s="190"/>
      <c r="D98" s="190"/>
      <c r="E98" s="197"/>
      <c r="F98" s="190"/>
      <c r="G98" s="190"/>
    </row>
    <row r="99" spans="1:7" ht="12.75">
      <c r="A99" s="190"/>
      <c r="B99" s="190"/>
      <c r="C99" s="190"/>
      <c r="D99" s="190"/>
      <c r="E99" s="197"/>
      <c r="F99" s="190"/>
      <c r="G99" s="190"/>
    </row>
    <row r="100" spans="1:7" ht="12.75">
      <c r="A100" s="190"/>
      <c r="B100" s="190"/>
      <c r="C100" s="190"/>
      <c r="D100" s="190"/>
      <c r="E100" s="197"/>
      <c r="F100" s="190"/>
      <c r="G100" s="190"/>
    </row>
  </sheetData>
  <sheetProtection/>
  <mergeCells count="19">
    <mergeCell ref="C21:G21"/>
    <mergeCell ref="C22:D22"/>
    <mergeCell ref="C23:D23"/>
    <mergeCell ref="C24:D24"/>
    <mergeCell ref="C25:D25"/>
    <mergeCell ref="C19:D19"/>
    <mergeCell ref="A1:G1"/>
    <mergeCell ref="A3:B3"/>
    <mergeCell ref="A4:B4"/>
    <mergeCell ref="E4:G4"/>
    <mergeCell ref="C9:G9"/>
    <mergeCell ref="C10:D10"/>
    <mergeCell ref="C11:D11"/>
    <mergeCell ref="C12:D12"/>
    <mergeCell ref="C13:D13"/>
    <mergeCell ref="C15:G15"/>
    <mergeCell ref="C16:D16"/>
    <mergeCell ref="C17:D17"/>
    <mergeCell ref="C18:D18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hroch</dc:creator>
  <cp:keywords/>
  <dc:description/>
  <cp:lastModifiedBy>Domov seniorů Elišky Purkyňové</cp:lastModifiedBy>
  <cp:lastPrinted>2014-11-03T14:24:01Z</cp:lastPrinted>
  <dcterms:created xsi:type="dcterms:W3CDTF">2014-11-03T14:07:40Z</dcterms:created>
  <dcterms:modified xsi:type="dcterms:W3CDTF">2014-11-05T09:22:44Z</dcterms:modified>
  <cp:category/>
  <cp:version/>
  <cp:contentType/>
  <cp:contentStatus/>
</cp:coreProperties>
</file>